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ALIA - Scenario 2 POLO" sheetId="1" r:id="rId1"/>
  </sheets>
  <definedNames/>
  <calcPr fullCalcOnLoad="1"/>
</workbook>
</file>

<file path=xl/sharedStrings.xml><?xml version="1.0" encoding="utf-8"?>
<sst xmlns="http://schemas.openxmlformats.org/spreadsheetml/2006/main" count="274" uniqueCount="37">
  <si>
    <t>ITALIA</t>
  </si>
  <si>
    <t>Scenario 2 - Aiuto forfetario per circoscrizione e polo calcolato come media ponderata delle regioni (pagamento base "peso SAU" + pagamento verde "peso SAU") - anno 2019</t>
  </si>
  <si>
    <t>Dati medi del triennio 2007/2009</t>
  </si>
  <si>
    <t>Simulazione</t>
  </si>
  <si>
    <t>Aziende</t>
  </si>
  <si>
    <t>SAU/azienda</t>
  </si>
  <si>
    <t>RN/azienda</t>
  </si>
  <si>
    <t>Aiuti/azienda</t>
  </si>
  <si>
    <t>Aiuti/ha</t>
  </si>
  <si>
    <t>Aiuti/RN</t>
  </si>
  <si>
    <t>Var RN</t>
  </si>
  <si>
    <t>Var Aiuto</t>
  </si>
  <si>
    <t>Var aiuti/RN</t>
  </si>
  <si>
    <t>nr.</t>
  </si>
  <si>
    <t>ha</t>
  </si>
  <si>
    <t>€</t>
  </si>
  <si>
    <t>%</t>
  </si>
  <si>
    <t>Italia Nord-occidentale</t>
  </si>
  <si>
    <t>POLO</t>
  </si>
  <si>
    <t>Aziende con PUA e aiuti diretti</t>
  </si>
  <si>
    <t>1 - Seminativi</t>
  </si>
  <si>
    <t>2 - Ortofloricoltura</t>
  </si>
  <si>
    <t>3 - Arboreo</t>
  </si>
  <si>
    <t>4 - Erbivoro</t>
  </si>
  <si>
    <t>5 - Granivoro</t>
  </si>
  <si>
    <t>6 - Erbaceo -Arboreo</t>
  </si>
  <si>
    <t>7 - Allevamento Misto</t>
  </si>
  <si>
    <t>8 - Misto Coltivazioni - Allevamento</t>
  </si>
  <si>
    <t>TOTALE</t>
  </si>
  <si>
    <t>Altre aziende</t>
  </si>
  <si>
    <t>-</t>
  </si>
  <si>
    <t>Tutte le aziende</t>
  </si>
  <si>
    <t>Italia Nord-orientale</t>
  </si>
  <si>
    <t>Italia Centrale</t>
  </si>
  <si>
    <t>Italia Meridionale</t>
  </si>
  <si>
    <t>Italia Insulare</t>
  </si>
  <si>
    <t>Fonte: elaborazioni INEA su dati RICA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</si>
</sst>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_-;\-* #,##0_-;_-* \-??_-;_-@_-"/>
    <numFmt numFmtId="167" formatCode="0.0"/>
    <numFmt numFmtId="168" formatCode="#,##0"/>
    <numFmt numFmtId="169" formatCode="#,##0.0"/>
    <numFmt numFmtId="170" formatCode="_-* #,##0.0_-;\-* #,##0.0_-;_-* \-??_-;_-@_-"/>
    <numFmt numFmtId="171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0" fillId="0" borderId="0" xfId="0" applyAlignment="1">
      <alignment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5" xfId="0" applyFont="1" applyBorder="1" applyAlignment="1">
      <alignment horizontal="center" vertical="center" textRotation="89" wrapText="1"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 wrapText="1"/>
    </xf>
    <xf numFmtId="168" fontId="2" fillId="0" borderId="5" xfId="0" applyNumberFormat="1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6" fontId="2" fillId="0" borderId="0" xfId="15" applyNumberFormat="1" applyFont="1" applyFill="1" applyBorder="1" applyAlignment="1" applyProtection="1">
      <alignment horizontal="center" wrapText="1"/>
      <protection/>
    </xf>
    <xf numFmtId="169" fontId="2" fillId="0" borderId="0" xfId="0" applyNumberFormat="1" applyFont="1" applyFill="1" applyBorder="1" applyAlignment="1">
      <alignment horizontal="center" wrapText="1"/>
    </xf>
    <xf numFmtId="164" fontId="2" fillId="0" borderId="6" xfId="0" applyFont="1" applyFill="1" applyBorder="1" applyAlignment="1">
      <alignment horizontal="center" wrapText="1"/>
    </xf>
    <xf numFmtId="164" fontId="2" fillId="0" borderId="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8" fontId="2" fillId="0" borderId="7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6" fontId="2" fillId="0" borderId="1" xfId="15" applyNumberFormat="1" applyFont="1" applyFill="1" applyBorder="1" applyAlignment="1" applyProtection="1">
      <alignment horizontal="center"/>
      <protection/>
    </xf>
    <xf numFmtId="169" fontId="2" fillId="0" borderId="1" xfId="0" applyNumberFormat="1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6" fontId="2" fillId="0" borderId="7" xfId="15" applyNumberFormat="1" applyFont="1" applyFill="1" applyBorder="1" applyAlignment="1" applyProtection="1">
      <alignment horizontal="center"/>
      <protection/>
    </xf>
    <xf numFmtId="166" fontId="2" fillId="0" borderId="8" xfId="15" applyNumberFormat="1" applyFont="1" applyFill="1" applyBorder="1" applyAlignment="1" applyProtection="1">
      <alignment horizontal="center"/>
      <protection/>
    </xf>
    <xf numFmtId="164" fontId="3" fillId="0" borderId="5" xfId="0" applyFont="1" applyBorder="1" applyAlignment="1">
      <alignment/>
    </xf>
    <xf numFmtId="168" fontId="2" fillId="0" borderId="5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6" fontId="2" fillId="0" borderId="0" xfId="15" applyNumberFormat="1" applyFont="1" applyFill="1" applyBorder="1" applyAlignment="1" applyProtection="1">
      <alignment horizontal="center"/>
      <protection/>
    </xf>
    <xf numFmtId="169" fontId="2" fillId="0" borderId="0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6" fontId="2" fillId="0" borderId="6" xfId="15" applyNumberFormat="1" applyFont="1" applyFill="1" applyBorder="1" applyAlignment="1" applyProtection="1">
      <alignment horizontal="center"/>
      <protection/>
    </xf>
    <xf numFmtId="164" fontId="0" fillId="0" borderId="5" xfId="0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6" fontId="2" fillId="0" borderId="0" xfId="15" applyNumberFormat="1" applyFont="1" applyFill="1" applyBorder="1" applyAlignment="1" applyProtection="1">
      <alignment horizontal="right"/>
      <protection/>
    </xf>
    <xf numFmtId="164" fontId="0" fillId="0" borderId="6" xfId="0" applyBorder="1" applyAlignment="1">
      <alignment/>
    </xf>
    <xf numFmtId="164" fontId="4" fillId="0" borderId="5" xfId="0" applyFont="1" applyFill="1" applyBorder="1" applyAlignment="1">
      <alignment horizontal="center" vertical="center" textRotation="90" wrapText="1"/>
    </xf>
    <xf numFmtId="164" fontId="2" fillId="0" borderId="0" xfId="0" applyFont="1" applyFill="1" applyBorder="1" applyAlignment="1">
      <alignment/>
    </xf>
    <xf numFmtId="168" fontId="2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64" fontId="2" fillId="0" borderId="0" xfId="0" applyFont="1" applyFill="1" applyAlignment="1">
      <alignment/>
    </xf>
    <xf numFmtId="164" fontId="4" fillId="0" borderId="5" xfId="0" applyFont="1" applyFill="1" applyBorder="1" applyAlignment="1">
      <alignment horizontal="center" vertical="center" textRotation="89" wrapText="1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8" fontId="5" fillId="0" borderId="5" xfId="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/>
    </xf>
    <xf numFmtId="166" fontId="5" fillId="0" borderId="0" xfId="15" applyNumberFormat="1" applyFont="1" applyFill="1" applyBorder="1" applyAlignment="1" applyProtection="1">
      <alignment/>
      <protection/>
    </xf>
    <xf numFmtId="167" fontId="5" fillId="0" borderId="0" xfId="0" applyNumberFormat="1" applyFont="1" applyBorder="1" applyAlignment="1">
      <alignment/>
    </xf>
    <xf numFmtId="167" fontId="5" fillId="0" borderId="6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8" fontId="5" fillId="0" borderId="0" xfId="15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>
      <alignment horizontal="right"/>
    </xf>
    <xf numFmtId="169" fontId="5" fillId="0" borderId="6" xfId="0" applyNumberFormat="1" applyFont="1" applyFill="1" applyBorder="1" applyAlignment="1">
      <alignment horizontal="right"/>
    </xf>
    <xf numFmtId="164" fontId="0" fillId="0" borderId="5" xfId="0" applyFill="1" applyBorder="1" applyAlignment="1">
      <alignment/>
    </xf>
    <xf numFmtId="164" fontId="3" fillId="0" borderId="0" xfId="0" applyFont="1" applyFill="1" applyAlignment="1">
      <alignment horizontal="center"/>
    </xf>
    <xf numFmtId="168" fontId="2" fillId="0" borderId="0" xfId="15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164" fontId="6" fillId="0" borderId="5" xfId="0" applyFont="1" applyFill="1" applyBorder="1" applyAlignment="1">
      <alignment horizontal="center" vertical="center" textRotation="89" wrapText="1"/>
    </xf>
    <xf numFmtId="165" fontId="5" fillId="0" borderId="0" xfId="0" applyNumberFormat="1" applyFont="1" applyFill="1" applyBorder="1" applyAlignment="1">
      <alignment horizontal="right"/>
    </xf>
    <xf numFmtId="166" fontId="5" fillId="0" borderId="0" xfId="15" applyNumberFormat="1" applyFont="1" applyFill="1" applyBorder="1" applyAlignment="1" applyProtection="1">
      <alignment horizontal="right"/>
      <protection/>
    </xf>
    <xf numFmtId="164" fontId="3" fillId="0" borderId="6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164" fontId="3" fillId="0" borderId="5" xfId="0" applyFont="1" applyBorder="1" applyAlignment="1">
      <alignment/>
    </xf>
    <xf numFmtId="164" fontId="5" fillId="0" borderId="0" xfId="0" applyFont="1" applyFill="1" applyBorder="1" applyAlignment="1">
      <alignment horizontal="right"/>
    </xf>
    <xf numFmtId="166" fontId="5" fillId="0" borderId="5" xfId="15" applyNumberFormat="1" applyFont="1" applyFill="1" applyBorder="1" applyAlignment="1" applyProtection="1">
      <alignment/>
      <protection/>
    </xf>
    <xf numFmtId="168" fontId="5" fillId="0" borderId="0" xfId="15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Alignment="1">
      <alignment/>
    </xf>
    <xf numFmtId="164" fontId="5" fillId="0" borderId="6" xfId="0" applyFont="1" applyFill="1" applyBorder="1" applyAlignment="1">
      <alignment horizontal="right"/>
    </xf>
    <xf numFmtId="164" fontId="3" fillId="0" borderId="6" xfId="0" applyFont="1" applyBorder="1" applyAlignment="1">
      <alignment/>
    </xf>
    <xf numFmtId="164" fontId="0" fillId="0" borderId="5" xfId="0" applyBorder="1" applyAlignment="1">
      <alignment wrapText="1"/>
    </xf>
    <xf numFmtId="166" fontId="2" fillId="0" borderId="5" xfId="15" applyNumberFormat="1" applyFont="1" applyFill="1" applyBorder="1" applyAlignment="1" applyProtection="1">
      <alignment/>
      <protection/>
    </xf>
    <xf numFmtId="164" fontId="2" fillId="0" borderId="5" xfId="0" applyFont="1" applyBorder="1" applyAlignment="1">
      <alignment/>
    </xf>
    <xf numFmtId="169" fontId="5" fillId="0" borderId="0" xfId="15" applyNumberFormat="1" applyFont="1" applyFill="1" applyBorder="1" applyAlignment="1" applyProtection="1">
      <alignment horizontal="right"/>
      <protection/>
    </xf>
    <xf numFmtId="164" fontId="0" fillId="0" borderId="5" xfId="0" applyBorder="1" applyAlignment="1">
      <alignment horizontal="left"/>
    </xf>
    <xf numFmtId="170" fontId="0" fillId="0" borderId="0" xfId="0" applyNumberFormat="1" applyBorder="1" applyAlignment="1">
      <alignment/>
    </xf>
    <xf numFmtId="164" fontId="0" fillId="0" borderId="0" xfId="0" applyBorder="1" applyAlignment="1">
      <alignment horizontal="left"/>
    </xf>
    <xf numFmtId="167" fontId="2" fillId="0" borderId="0" xfId="0" applyNumberFormat="1" applyFont="1" applyFill="1" applyAlignment="1">
      <alignment/>
    </xf>
    <xf numFmtId="166" fontId="2" fillId="0" borderId="5" xfId="15" applyNumberFormat="1" applyFont="1" applyFill="1" applyBorder="1" applyAlignment="1" applyProtection="1">
      <alignment horizontal="right"/>
      <protection/>
    </xf>
    <xf numFmtId="165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>
      <alignment horizontal="right"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1" xfId="0" applyFont="1" applyBorder="1" applyAlignment="1">
      <alignment/>
    </xf>
    <xf numFmtId="164" fontId="5" fillId="0" borderId="1" xfId="0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6" fontId="5" fillId="0" borderId="1" xfId="15" applyNumberFormat="1" applyFont="1" applyFill="1" applyBorder="1" applyAlignment="1" applyProtection="1">
      <alignment horizontal="right"/>
      <protection/>
    </xf>
    <xf numFmtId="169" fontId="5" fillId="0" borderId="1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66" fontId="5" fillId="0" borderId="7" xfId="15" applyNumberFormat="1" applyFont="1" applyFill="1" applyBorder="1" applyAlignment="1" applyProtection="1">
      <alignment/>
      <protection/>
    </xf>
    <xf numFmtId="167" fontId="5" fillId="0" borderId="1" xfId="0" applyNumberFormat="1" applyFont="1" applyFill="1" applyBorder="1" applyAlignment="1">
      <alignment/>
    </xf>
    <xf numFmtId="168" fontId="5" fillId="0" borderId="1" xfId="15" applyNumberFormat="1" applyFont="1" applyFill="1" applyBorder="1" applyAlignment="1" applyProtection="1">
      <alignment horizontal="right"/>
      <protection/>
    </xf>
    <xf numFmtId="164" fontId="4" fillId="0" borderId="0" xfId="0" applyFont="1" applyFill="1" applyAlignment="1">
      <alignment vertical="center"/>
    </xf>
    <xf numFmtId="169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0"/>
  <sheetViews>
    <sheetView tabSelected="1" workbookViewId="0" topLeftCell="A1">
      <selection activeCell="H197" sqref="H197"/>
    </sheetView>
  </sheetViews>
  <sheetFormatPr defaultColWidth="9.140625" defaultRowHeight="15"/>
  <cols>
    <col min="3" max="3" width="19.140625" style="0" customWidth="1"/>
    <col min="4" max="4" width="12.8515625" style="1" customWidth="1"/>
    <col min="5" max="5" width="12.28125" style="0" customWidth="1"/>
    <col min="6" max="6" width="11.28125" style="2" customWidth="1"/>
    <col min="7" max="7" width="13.28125" style="2" customWidth="1"/>
    <col min="10" max="10" width="11.7109375" style="3" customWidth="1"/>
    <col min="11" max="11" width="9.140625" style="3" customWidth="1"/>
    <col min="12" max="13" width="12.00390625" style="3" customWidth="1"/>
    <col min="14" max="14" width="13.28125" style="0" customWidth="1"/>
    <col min="15" max="15" width="11.421875" style="0" customWidth="1"/>
    <col min="16" max="16" width="15.421875" style="0" customWidth="1"/>
    <col min="17" max="17" width="9.57421875" style="0" customWidth="1"/>
  </cols>
  <sheetData>
    <row r="1" spans="1:13" s="5" customFormat="1" ht="12.75">
      <c r="A1" s="4" t="s">
        <v>0</v>
      </c>
      <c r="D1" s="6"/>
      <c r="F1" s="2"/>
      <c r="G1" s="2"/>
      <c r="J1" s="7"/>
      <c r="K1" s="7"/>
      <c r="L1" s="7"/>
      <c r="M1" s="7"/>
    </row>
    <row r="2" spans="4:13" s="5" customFormat="1" ht="12.75">
      <c r="D2" s="6"/>
      <c r="F2" s="2"/>
      <c r="G2" s="2"/>
      <c r="J2" s="7"/>
      <c r="K2" s="7"/>
      <c r="L2" s="7"/>
      <c r="M2" s="7"/>
    </row>
    <row r="3" spans="1:13" s="5" customFormat="1" ht="12.75">
      <c r="A3" s="8" t="s">
        <v>1</v>
      </c>
      <c r="B3" s="8"/>
      <c r="C3" s="8"/>
      <c r="D3" s="8"/>
      <c r="E3" s="8"/>
      <c r="F3" s="8"/>
      <c r="G3" s="8"/>
      <c r="J3" s="7"/>
      <c r="K3" s="7"/>
      <c r="L3" s="7"/>
      <c r="M3" s="7"/>
    </row>
    <row r="4" spans="1:13" s="5" customFormat="1" ht="12.75">
      <c r="A4" s="8"/>
      <c r="B4" s="8"/>
      <c r="C4" s="8"/>
      <c r="D4" s="8"/>
      <c r="E4" s="8"/>
      <c r="F4" s="9"/>
      <c r="G4" s="9"/>
      <c r="J4" s="7"/>
      <c r="K4" s="7"/>
      <c r="L4" s="7"/>
      <c r="M4" s="7"/>
    </row>
    <row r="5" spans="2:15" s="10" customFormat="1" ht="17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6" customFormat="1" ht="12.75">
      <c r="A6" s="12"/>
      <c r="B6" s="13"/>
      <c r="C6" s="13"/>
      <c r="D6" s="14" t="s">
        <v>2</v>
      </c>
      <c r="E6" s="14"/>
      <c r="F6" s="14"/>
      <c r="G6" s="14"/>
      <c r="H6" s="14"/>
      <c r="I6" s="14"/>
      <c r="J6" s="15" t="s">
        <v>3</v>
      </c>
      <c r="K6" s="15"/>
      <c r="L6" s="15"/>
      <c r="M6" s="15"/>
      <c r="N6" s="15"/>
      <c r="O6" s="15"/>
    </row>
    <row r="7" spans="1:15" s="10" customFormat="1" ht="24.75" customHeight="1">
      <c r="A7" s="17"/>
      <c r="B7" s="18"/>
      <c r="C7" s="19"/>
      <c r="D7" s="20" t="s">
        <v>4</v>
      </c>
      <c r="E7" s="21" t="s">
        <v>5</v>
      </c>
      <c r="F7" s="22" t="s">
        <v>6</v>
      </c>
      <c r="G7" s="22" t="s">
        <v>7</v>
      </c>
      <c r="H7" s="23" t="s">
        <v>8</v>
      </c>
      <c r="I7" s="24" t="s">
        <v>9</v>
      </c>
      <c r="J7" s="25" t="s">
        <v>6</v>
      </c>
      <c r="K7" s="26" t="s">
        <v>10</v>
      </c>
      <c r="L7" s="22" t="s">
        <v>7</v>
      </c>
      <c r="M7" s="26" t="s">
        <v>11</v>
      </c>
      <c r="N7" s="21" t="s">
        <v>9</v>
      </c>
      <c r="O7" s="27" t="s">
        <v>12</v>
      </c>
    </row>
    <row r="8" spans="1:15" s="10" customFormat="1" ht="12.75">
      <c r="A8" s="17"/>
      <c r="B8" s="18"/>
      <c r="C8" s="19"/>
      <c r="D8" s="28" t="s">
        <v>13</v>
      </c>
      <c r="E8" s="29" t="s">
        <v>14</v>
      </c>
      <c r="F8" s="30" t="s">
        <v>15</v>
      </c>
      <c r="G8" s="30" t="s">
        <v>15</v>
      </c>
      <c r="H8" s="31" t="s">
        <v>15</v>
      </c>
      <c r="I8" s="32" t="s">
        <v>16</v>
      </c>
      <c r="J8" s="33" t="s">
        <v>15</v>
      </c>
      <c r="K8" s="30" t="s">
        <v>16</v>
      </c>
      <c r="L8" s="30" t="s">
        <v>15</v>
      </c>
      <c r="M8" s="30" t="s">
        <v>16</v>
      </c>
      <c r="N8" s="30" t="s">
        <v>16</v>
      </c>
      <c r="O8" s="34"/>
    </row>
    <row r="9" spans="1:15" s="10" customFormat="1" ht="12.75">
      <c r="A9" s="35" t="s">
        <v>17</v>
      </c>
      <c r="B9" s="18"/>
      <c r="C9" s="19"/>
      <c r="D9" s="36"/>
      <c r="E9" s="37"/>
      <c r="F9" s="38"/>
      <c r="G9" s="38"/>
      <c r="H9" s="39"/>
      <c r="I9" s="40"/>
      <c r="J9" s="38"/>
      <c r="K9" s="38"/>
      <c r="L9" s="38"/>
      <c r="M9" s="38"/>
      <c r="N9" s="38"/>
      <c r="O9" s="41"/>
    </row>
    <row r="10" spans="1:15" ht="12.75">
      <c r="A10" s="42"/>
      <c r="B10" s="43" t="s">
        <v>18</v>
      </c>
      <c r="C10" s="43"/>
      <c r="D10" s="36"/>
      <c r="E10" s="44"/>
      <c r="F10" s="45"/>
      <c r="G10" s="45"/>
      <c r="H10" s="37"/>
      <c r="I10" s="40"/>
      <c r="J10" s="7"/>
      <c r="K10" s="7"/>
      <c r="L10" s="7"/>
      <c r="M10" s="7"/>
      <c r="N10" s="5"/>
      <c r="O10" s="46"/>
    </row>
    <row r="11" spans="1:17" ht="21" customHeight="1">
      <c r="A11" s="47" t="s">
        <v>19</v>
      </c>
      <c r="B11" s="48" t="s">
        <v>20</v>
      </c>
      <c r="C11" s="48"/>
      <c r="D11" s="49">
        <v>519.3333333333334</v>
      </c>
      <c r="E11" s="50">
        <v>49.165314505776585</v>
      </c>
      <c r="F11" s="45">
        <v>52166.70474967908</v>
      </c>
      <c r="G11" s="45">
        <v>28488.13992297818</v>
      </c>
      <c r="H11" s="51">
        <v>579.4357304402276</v>
      </c>
      <c r="I11" s="52">
        <v>54.609813020925834</v>
      </c>
      <c r="J11" s="53">
        <f>+F11-G11+L11</f>
        <v>37209.86507188702</v>
      </c>
      <c r="K11" s="54">
        <f>-100+J11*100/F11</f>
        <v>-28.671237237548667</v>
      </c>
      <c r="L11" s="53">
        <v>13531.300245186125</v>
      </c>
      <c r="M11" s="55">
        <f>-100+L11*100/G11</f>
        <v>-52.501987557734694</v>
      </c>
      <c r="N11" s="51">
        <f>+L11*100/J11</f>
        <v>36.36481943442832</v>
      </c>
      <c r="O11" s="52">
        <f>+N11-I11</f>
        <v>-18.244993586497515</v>
      </c>
      <c r="Q11" s="56"/>
    </row>
    <row r="12" spans="1:17" ht="12.75">
      <c r="A12" s="47"/>
      <c r="B12" s="57" t="s">
        <v>21</v>
      </c>
      <c r="C12" s="57"/>
      <c r="D12" s="49">
        <v>42.333333333333336</v>
      </c>
      <c r="E12" s="50">
        <v>8.902440944881892</v>
      </c>
      <c r="F12" s="45">
        <v>65641.69291338582</v>
      </c>
      <c r="G12" s="45">
        <v>2025.8818897637796</v>
      </c>
      <c r="H12" s="51">
        <v>227.56476592282036</v>
      </c>
      <c r="I12" s="52">
        <v>3.0862730679980013</v>
      </c>
      <c r="J12" s="53">
        <f>+F12-G12+L12</f>
        <v>73982.81102362204</v>
      </c>
      <c r="K12" s="54">
        <f>-100+J12*100/F12</f>
        <v>12.70704294790555</v>
      </c>
      <c r="L12" s="53">
        <v>10367</v>
      </c>
      <c r="M12" s="55">
        <f>-100+L12*100/G12</f>
        <v>411.7277592727188</v>
      </c>
      <c r="N12" s="51">
        <f>+L12*100/J12</f>
        <v>14.012714381303937</v>
      </c>
      <c r="O12" s="52">
        <f>+N12-I12</f>
        <v>10.926441313305936</v>
      </c>
      <c r="Q12" s="56"/>
    </row>
    <row r="13" spans="1:17" ht="12.75">
      <c r="A13" s="47"/>
      <c r="B13" s="57" t="s">
        <v>22</v>
      </c>
      <c r="C13" s="57"/>
      <c r="D13" s="49">
        <v>253</v>
      </c>
      <c r="E13" s="50">
        <v>11.29888010540186</v>
      </c>
      <c r="F13" s="45">
        <v>41467.482213438736</v>
      </c>
      <c r="G13" s="45">
        <v>1882.8774703557312</v>
      </c>
      <c r="H13" s="51">
        <v>166.6428400683312</v>
      </c>
      <c r="I13" s="52">
        <v>4.540611992462687</v>
      </c>
      <c r="J13" s="53">
        <f>+F13-G13+L13</f>
        <v>42389.500466403166</v>
      </c>
      <c r="K13" s="54">
        <f>-100+J13*100/F13</f>
        <v>2.223472956999615</v>
      </c>
      <c r="L13" s="53">
        <v>2804.8957233201595</v>
      </c>
      <c r="M13" s="55">
        <f>-100+L13*100/G13</f>
        <v>48.96857429550272</v>
      </c>
      <c r="N13" s="51">
        <f>+L13*100/J13</f>
        <v>6.616958663014319</v>
      </c>
      <c r="O13" s="52">
        <f>+N13-I13</f>
        <v>2.076346670551632</v>
      </c>
      <c r="Q13" s="56"/>
    </row>
    <row r="14" spans="1:17" ht="12.75">
      <c r="A14" s="47"/>
      <c r="B14" s="57" t="s">
        <v>23</v>
      </c>
      <c r="C14" s="57"/>
      <c r="D14" s="49">
        <v>666.6666666666666</v>
      </c>
      <c r="E14" s="50">
        <v>66.61356999999997</v>
      </c>
      <c r="F14" s="45">
        <v>74391.2245</v>
      </c>
      <c r="G14" s="45">
        <v>14867.561</v>
      </c>
      <c r="H14" s="51">
        <v>223.19117561181616</v>
      </c>
      <c r="I14" s="52">
        <v>19.985638225379663</v>
      </c>
      <c r="J14" s="53">
        <f>+F14-G14+L14</f>
        <v>72759.67186500001</v>
      </c>
      <c r="K14" s="54">
        <f>-100+J14*100/F14</f>
        <v>-2.1932057792649857</v>
      </c>
      <c r="L14" s="53">
        <v>13236.008365000009</v>
      </c>
      <c r="M14" s="55">
        <f>-100+L14*100/G14</f>
        <v>-10.973909136811287</v>
      </c>
      <c r="N14" s="51">
        <f>+L14*100/J14</f>
        <v>18.191407445539895</v>
      </c>
      <c r="O14" s="52">
        <f>+N14-I14</f>
        <v>-1.7942307798397685</v>
      </c>
      <c r="Q14" s="56"/>
    </row>
    <row r="15" spans="1:17" ht="12.75">
      <c r="A15" s="47"/>
      <c r="B15" s="57" t="s">
        <v>24</v>
      </c>
      <c r="C15" s="57"/>
      <c r="D15" s="49">
        <v>87.33333333333333</v>
      </c>
      <c r="E15" s="50">
        <v>44.56770992366416</v>
      </c>
      <c r="F15" s="45">
        <v>289079.1603053435</v>
      </c>
      <c r="G15" s="45">
        <v>19232.935114503816</v>
      </c>
      <c r="H15" s="51">
        <v>431.54416386765445</v>
      </c>
      <c r="I15" s="52">
        <v>6.653172471577953</v>
      </c>
      <c r="J15" s="53">
        <f>+F15-G15+L15</f>
        <v>283517.97529007634</v>
      </c>
      <c r="K15" s="54">
        <f>-100+J15*100/F15</f>
        <v>-1.9237585336117178</v>
      </c>
      <c r="L15" s="53">
        <v>13671.750099236644</v>
      </c>
      <c r="M15" s="55">
        <f>-100+L15*100/G15</f>
        <v>-28.914905510565617</v>
      </c>
      <c r="N15" s="51">
        <f>+L15*100/J15</f>
        <v>4.822181057567386</v>
      </c>
      <c r="O15" s="52">
        <f>+N15-I15</f>
        <v>-1.8309914140105672</v>
      </c>
      <c r="Q15" s="56"/>
    </row>
    <row r="16" spans="1:17" ht="12.75">
      <c r="A16" s="47"/>
      <c r="B16" s="57" t="s">
        <v>25</v>
      </c>
      <c r="C16" s="57"/>
      <c r="D16" s="49">
        <v>98.33333333333333</v>
      </c>
      <c r="E16" s="50">
        <v>22.175661016949153</v>
      </c>
      <c r="F16" s="45">
        <v>29342.918644067795</v>
      </c>
      <c r="G16" s="45">
        <v>6170.6949152542375</v>
      </c>
      <c r="H16" s="51">
        <v>278.2643056519439</v>
      </c>
      <c r="I16" s="52">
        <v>21.029588058724876</v>
      </c>
      <c r="J16" s="53">
        <f>+F16-G16+L16</f>
        <v>28898.568075752333</v>
      </c>
      <c r="K16" s="54">
        <f>-100+J16*100/F16</f>
        <v>-1.5143366401463823</v>
      </c>
      <c r="L16" s="53">
        <v>5726.344346938776</v>
      </c>
      <c r="M16" s="55">
        <f>-100+L16*100/G16</f>
        <v>-7.200980998380047</v>
      </c>
      <c r="N16" s="51">
        <f>+L16*100/J16</f>
        <v>19.815322101524917</v>
      </c>
      <c r="O16" s="52">
        <f>+N16-I16</f>
        <v>-1.2142659571999594</v>
      </c>
      <c r="Q16" s="56"/>
    </row>
    <row r="17" spans="1:17" ht="12.75">
      <c r="A17" s="47"/>
      <c r="B17" s="57" t="s">
        <v>26</v>
      </c>
      <c r="C17" s="57"/>
      <c r="D17" s="49">
        <v>24.666666666666668</v>
      </c>
      <c r="E17" s="50">
        <v>35.80054054054054</v>
      </c>
      <c r="F17" s="45">
        <v>124862.14864864865</v>
      </c>
      <c r="G17" s="45">
        <v>24687.18918918919</v>
      </c>
      <c r="H17" s="51">
        <v>689.5758783651161</v>
      </c>
      <c r="I17" s="52">
        <v>19.771555636654</v>
      </c>
      <c r="J17" s="53">
        <f>+F17-G17+L17</f>
        <v>110440.94164864866</v>
      </c>
      <c r="K17" s="54">
        <f>-100+J17*100/F17</f>
        <v>-11.54970273704005</v>
      </c>
      <c r="L17" s="53">
        <v>10265.982189189188</v>
      </c>
      <c r="M17" s="55">
        <f>-100+L17*100/G17</f>
        <v>-58.41575113911801</v>
      </c>
      <c r="N17" s="51">
        <f>+L17*100/J17</f>
        <v>9.295449709084222</v>
      </c>
      <c r="O17" s="52">
        <f>+N17-I17</f>
        <v>-10.476105927569778</v>
      </c>
      <c r="Q17" s="56"/>
    </row>
    <row r="18" spans="1:17" ht="12.75">
      <c r="A18" s="47"/>
      <c r="B18" s="57" t="s">
        <v>27</v>
      </c>
      <c r="C18" s="57"/>
      <c r="D18" s="49">
        <v>118.33333333333333</v>
      </c>
      <c r="E18" s="50">
        <v>41.81580281690145</v>
      </c>
      <c r="F18" s="45">
        <v>59347.174647887325</v>
      </c>
      <c r="G18" s="45">
        <v>19000.07323943662</v>
      </c>
      <c r="H18" s="51">
        <v>454.37542650160515</v>
      </c>
      <c r="I18" s="52">
        <v>32.0151268399312</v>
      </c>
      <c r="J18" s="53">
        <f>+F18-G18+L18</f>
        <v>51441.71148732395</v>
      </c>
      <c r="K18" s="54">
        <f>-100+J18*100/F18</f>
        <v>-13.320706853303918</v>
      </c>
      <c r="L18" s="53">
        <v>11094.610078873242</v>
      </c>
      <c r="M18" s="55">
        <f>-100+L18*100/G18</f>
        <v>-41.60754046018503</v>
      </c>
      <c r="N18" s="51">
        <f>+L18*100/J18</f>
        <v>21.567342450507557</v>
      </c>
      <c r="O18" s="52">
        <f>+N18-I18</f>
        <v>-10.447784389423642</v>
      </c>
      <c r="Q18" s="56"/>
    </row>
    <row r="19" spans="1:17" s="16" customFormat="1" ht="12.75">
      <c r="A19" s="58"/>
      <c r="B19" s="59"/>
      <c r="C19" s="60" t="s">
        <v>28</v>
      </c>
      <c r="D19" s="61">
        <f>SUM(D11:D18)</f>
        <v>1810</v>
      </c>
      <c r="E19" s="62">
        <v>46.97288999264165</v>
      </c>
      <c r="F19" s="63">
        <v>70749.05555555556</v>
      </c>
      <c r="G19" s="63">
        <v>16791.23399558499</v>
      </c>
      <c r="H19" s="64">
        <v>357.4664875466541</v>
      </c>
      <c r="I19" s="65">
        <v>23.73350974614736</v>
      </c>
      <c r="J19" s="63">
        <f>+F19-G19+L19</f>
        <v>65185.82155997057</v>
      </c>
      <c r="K19" s="66">
        <f>-100+J19*100/F19</f>
        <v>-7.863333230245701</v>
      </c>
      <c r="L19" s="67">
        <v>11228</v>
      </c>
      <c r="M19" s="64">
        <f>-100+L19*100/G19</f>
        <v>-33.131775764948316</v>
      </c>
      <c r="N19" s="68">
        <f>+L19*100/J19</f>
        <v>17.224604570903974</v>
      </c>
      <c r="O19" s="69">
        <f>+N19-I19</f>
        <v>-6.508905175243385</v>
      </c>
      <c r="Q19" s="56"/>
    </row>
    <row r="20" spans="1:17" ht="12.75">
      <c r="A20" s="58"/>
      <c r="B20" s="57"/>
      <c r="C20" s="57"/>
      <c r="D20" s="49"/>
      <c r="E20" s="50"/>
      <c r="F20" s="45"/>
      <c r="G20" s="45"/>
      <c r="H20" s="51"/>
      <c r="I20" s="52"/>
      <c r="J20" s="53"/>
      <c r="L20" s="53"/>
      <c r="M20" s="54"/>
      <c r="N20" s="51"/>
      <c r="O20" s="52"/>
      <c r="Q20" s="56"/>
    </row>
    <row r="21" spans="1:17" ht="12.75">
      <c r="A21" s="70"/>
      <c r="B21" s="71" t="s">
        <v>18</v>
      </c>
      <c r="C21" s="71"/>
      <c r="D21" s="49"/>
      <c r="E21" s="50"/>
      <c r="F21" s="45"/>
      <c r="G21" s="45"/>
      <c r="H21" s="51"/>
      <c r="I21" s="52"/>
      <c r="J21" s="53"/>
      <c r="L21" s="53"/>
      <c r="M21" s="54"/>
      <c r="N21" s="51"/>
      <c r="O21" s="52"/>
      <c r="Q21" s="56"/>
    </row>
    <row r="22" spans="1:17" ht="12.75" customHeight="1">
      <c r="A22" s="58" t="s">
        <v>29</v>
      </c>
      <c r="B22" s="57" t="s">
        <v>20</v>
      </c>
      <c r="C22" s="57"/>
      <c r="D22" s="49">
        <v>21.333333333333332</v>
      </c>
      <c r="E22" s="50">
        <v>14.873124999999996</v>
      </c>
      <c r="F22" s="45">
        <v>18290.5625</v>
      </c>
      <c r="G22" s="51"/>
      <c r="H22" s="51"/>
      <c r="I22" s="52"/>
      <c r="J22" s="53">
        <f>+F22-G22+L22</f>
        <v>21265.585261904762</v>
      </c>
      <c r="K22" s="54">
        <f>-100+J22*100/F22</f>
        <v>16.265343189444067</v>
      </c>
      <c r="L22" s="53">
        <v>2975.022761904761</v>
      </c>
      <c r="M22" s="55"/>
      <c r="N22" s="51">
        <f>+L22*100/J22</f>
        <v>13.989846624321345</v>
      </c>
      <c r="O22" s="52">
        <f>+N22-I22</f>
        <v>13.989846624321345</v>
      </c>
      <c r="Q22" s="56"/>
    </row>
    <row r="23" spans="1:17" ht="12.75">
      <c r="A23" s="58"/>
      <c r="B23" s="57" t="s">
        <v>21</v>
      </c>
      <c r="C23" s="57"/>
      <c r="D23" s="49">
        <v>321.6666666666667</v>
      </c>
      <c r="E23" s="50">
        <v>1.2587357512953363</v>
      </c>
      <c r="F23" s="45">
        <v>41592.99378238342</v>
      </c>
      <c r="G23" s="51"/>
      <c r="H23" s="51"/>
      <c r="I23" s="52"/>
      <c r="J23" s="53">
        <f>+F23-G23+L23</f>
        <v>41839.12102797927</v>
      </c>
      <c r="K23" s="54">
        <f>-100+J23*100/F23</f>
        <v>0.5917516947291688</v>
      </c>
      <c r="L23" s="53">
        <v>246.1272455958549</v>
      </c>
      <c r="M23" s="55"/>
      <c r="N23" s="51">
        <f>+L23*100/J23</f>
        <v>0.5882705935224143</v>
      </c>
      <c r="O23" s="52">
        <f>+N23-I23</f>
        <v>0.5882705935224143</v>
      </c>
      <c r="Q23" s="56"/>
    </row>
    <row r="24" spans="1:17" ht="12.75">
      <c r="A24" s="58"/>
      <c r="B24" s="57" t="s">
        <v>22</v>
      </c>
      <c r="C24" s="57"/>
      <c r="D24" s="49">
        <v>284</v>
      </c>
      <c r="E24" s="50">
        <v>9.266830985915488</v>
      </c>
      <c r="F24" s="45">
        <v>73278.05751173709</v>
      </c>
      <c r="G24" s="51"/>
      <c r="H24" s="51"/>
      <c r="I24" s="52"/>
      <c r="J24" s="53">
        <f>+F24-G24+L24</f>
        <v>75573.76403403757</v>
      </c>
      <c r="K24" s="54">
        <f>-100+J24*100/F24</f>
        <v>3.132870330156834</v>
      </c>
      <c r="L24" s="53">
        <v>2295.7065223004697</v>
      </c>
      <c r="M24" s="55"/>
      <c r="N24" s="51">
        <f>+L24*100/J24</f>
        <v>3.0377030331141235</v>
      </c>
      <c r="O24" s="52">
        <f>+N24-I24</f>
        <v>3.0377030331141235</v>
      </c>
      <c r="Q24" s="56"/>
    </row>
    <row r="25" spans="1:17" ht="12.75">
      <c r="A25" s="58"/>
      <c r="B25" s="57" t="s">
        <v>23</v>
      </c>
      <c r="C25" s="57"/>
      <c r="D25" s="49">
        <v>59.666666666666664</v>
      </c>
      <c r="E25" s="50">
        <v>105.88117318435754</v>
      </c>
      <c r="F25" s="45">
        <v>23022.206703910615</v>
      </c>
      <c r="G25" s="51"/>
      <c r="H25" s="51"/>
      <c r="I25" s="52"/>
      <c r="J25" s="53">
        <f>+F25-G25+L25</f>
        <v>35597.014983240224</v>
      </c>
      <c r="K25" s="54">
        <f>-100+J25*100/F25</f>
        <v>54.62034304988504</v>
      </c>
      <c r="L25" s="53">
        <v>12574.80827932961</v>
      </c>
      <c r="M25" s="55"/>
      <c r="N25" s="51">
        <f>+L25*100/J25</f>
        <v>35.325457163332594</v>
      </c>
      <c r="O25" s="52">
        <f>+N25-I25</f>
        <v>35.325457163332594</v>
      </c>
      <c r="Q25" s="56"/>
    </row>
    <row r="26" spans="1:17" ht="12.75">
      <c r="A26" s="58"/>
      <c r="B26" s="57" t="s">
        <v>24</v>
      </c>
      <c r="C26" s="57"/>
      <c r="D26" s="49">
        <v>7.666666666666667</v>
      </c>
      <c r="E26" s="50">
        <v>8.023913043478261</v>
      </c>
      <c r="F26" s="45">
        <v>21668.304347826088</v>
      </c>
      <c r="G26" s="51"/>
      <c r="H26" s="51"/>
      <c r="I26" s="52"/>
      <c r="J26" s="53">
        <f>+F26-G26+L26</f>
        <v>24034.20495652174</v>
      </c>
      <c r="K26" s="54">
        <f>-100+J26*100/F26</f>
        <v>10.91871597665191</v>
      </c>
      <c r="L26" s="72">
        <v>2365.900608695652</v>
      </c>
      <c r="M26" s="73"/>
      <c r="N26" s="51">
        <f>+L26*100/J26</f>
        <v>9.84388962720258</v>
      </c>
      <c r="O26" s="52">
        <f>+N26-I26</f>
        <v>9.84388962720258</v>
      </c>
      <c r="P26" s="74"/>
      <c r="Q26" s="56"/>
    </row>
    <row r="27" spans="1:17" ht="12.75">
      <c r="A27" s="58"/>
      <c r="B27" s="57" t="s">
        <v>25</v>
      </c>
      <c r="C27" s="57"/>
      <c r="D27" s="49">
        <v>27.333333333333332</v>
      </c>
      <c r="E27" s="50">
        <v>3.6962195121951225</v>
      </c>
      <c r="F27" s="45">
        <v>13860.80487804878</v>
      </c>
      <c r="G27" s="51"/>
      <c r="H27" s="51"/>
      <c r="I27" s="52"/>
      <c r="J27" s="53">
        <f>+F27-G27+L27</f>
        <v>14560.53701385125</v>
      </c>
      <c r="K27" s="54">
        <f>-100+J27*100/F27</f>
        <v>5.048279244668024</v>
      </c>
      <c r="L27" s="53">
        <v>699.732135802469</v>
      </c>
      <c r="M27" s="55"/>
      <c r="N27" s="51">
        <f>+L27*100/J27</f>
        <v>4.805675334205207</v>
      </c>
      <c r="O27" s="52">
        <f>+N27-I27</f>
        <v>4.805675334205207</v>
      </c>
      <c r="Q27" s="56"/>
    </row>
    <row r="28" spans="1:17" ht="12.75">
      <c r="A28" s="58"/>
      <c r="B28" s="57" t="s">
        <v>26</v>
      </c>
      <c r="C28" s="57"/>
      <c r="D28" s="49">
        <v>1.6666666666666667</v>
      </c>
      <c r="E28" s="50" t="s">
        <v>30</v>
      </c>
      <c r="F28" s="45" t="s">
        <v>30</v>
      </c>
      <c r="G28" s="45"/>
      <c r="H28" s="51"/>
      <c r="I28" s="52"/>
      <c r="J28" s="38" t="s">
        <v>30</v>
      </c>
      <c r="K28" s="75" t="s">
        <v>30</v>
      </c>
      <c r="L28" s="75" t="s">
        <v>30</v>
      </c>
      <c r="M28" s="75"/>
      <c r="N28" s="75" t="s">
        <v>30</v>
      </c>
      <c r="O28" s="52" t="s">
        <v>30</v>
      </c>
      <c r="Q28" s="56"/>
    </row>
    <row r="29" spans="1:17" ht="12.75">
      <c r="A29" s="58"/>
      <c r="B29" s="57" t="s">
        <v>27</v>
      </c>
      <c r="C29" s="57"/>
      <c r="D29" s="49">
        <v>12</v>
      </c>
      <c r="E29" s="50">
        <v>8.077499999999999</v>
      </c>
      <c r="F29" s="45">
        <v>13518.777777777777</v>
      </c>
      <c r="G29" s="45"/>
      <c r="H29" s="51"/>
      <c r="I29" s="52"/>
      <c r="J29" s="53">
        <f>+F29-G29+L29</f>
        <v>15004.300257777777</v>
      </c>
      <c r="K29" s="54">
        <f>-100+J29*100/F29</f>
        <v>10.988585687397773</v>
      </c>
      <c r="L29" s="53">
        <v>1485.5224799999999</v>
      </c>
      <c r="M29" s="55"/>
      <c r="N29" s="51">
        <f>+L29*100/J29</f>
        <v>9.900644845000018</v>
      </c>
      <c r="O29" s="52">
        <f>+N29-I29</f>
        <v>9.900644845000018</v>
      </c>
      <c r="Q29" s="56"/>
    </row>
    <row r="30" spans="1:17" s="16" customFormat="1" ht="12.75">
      <c r="A30" s="76"/>
      <c r="B30" s="59"/>
      <c r="C30" s="60" t="s">
        <v>28</v>
      </c>
      <c r="D30" s="61">
        <f>SUM(D22:D29)</f>
        <v>735.3333333333334</v>
      </c>
      <c r="E30" s="77">
        <v>13.480144534778681</v>
      </c>
      <c r="F30" s="78">
        <v>50041.228997289974</v>
      </c>
      <c r="G30" s="78"/>
      <c r="H30" s="68"/>
      <c r="I30" s="69"/>
      <c r="J30" s="63">
        <f>+F30-G30+L30</f>
        <v>52217.12176527624</v>
      </c>
      <c r="K30" s="66">
        <f>-100+J30*100/F30</f>
        <v>4.348200097371915</v>
      </c>
      <c r="L30" s="67">
        <v>2175.8927679862686</v>
      </c>
      <c r="M30" s="66"/>
      <c r="N30" s="68">
        <f>+L30*100/J30</f>
        <v>4.1670101576399246</v>
      </c>
      <c r="O30" s="52">
        <f>+N30-I30</f>
        <v>4.1670101576399246</v>
      </c>
      <c r="Q30" s="56"/>
    </row>
    <row r="31" spans="1:17" ht="12.75">
      <c r="A31" s="58"/>
      <c r="B31" s="57"/>
      <c r="C31" s="57"/>
      <c r="D31" s="49"/>
      <c r="E31" s="50"/>
      <c r="F31" s="45"/>
      <c r="G31" s="45"/>
      <c r="H31" s="51"/>
      <c r="I31" s="52"/>
      <c r="J31" s="53"/>
      <c r="K31" s="54"/>
      <c r="L31" s="53"/>
      <c r="M31" s="54"/>
      <c r="N31" s="51"/>
      <c r="O31" s="52"/>
      <c r="Q31" s="56"/>
    </row>
    <row r="32" spans="1:17" ht="12.75">
      <c r="A32" s="70"/>
      <c r="B32" s="71" t="s">
        <v>18</v>
      </c>
      <c r="C32" s="79"/>
      <c r="D32" s="49"/>
      <c r="E32" s="80"/>
      <c r="F32" s="45"/>
      <c r="G32" s="45"/>
      <c r="H32" s="81"/>
      <c r="I32" s="46"/>
      <c r="J32" s="53"/>
      <c r="K32" s="54"/>
      <c r="L32" s="53"/>
      <c r="M32" s="54"/>
      <c r="N32" s="51"/>
      <c r="O32" s="52"/>
      <c r="Q32" s="56"/>
    </row>
    <row r="33" spans="1:17" ht="12.75" customHeight="1">
      <c r="A33" s="58" t="s">
        <v>31</v>
      </c>
      <c r="B33" s="57" t="s">
        <v>20</v>
      </c>
      <c r="C33" s="57"/>
      <c r="D33" s="49">
        <v>540.6666666666666</v>
      </c>
      <c r="E33" s="50">
        <v>47.812231812577025</v>
      </c>
      <c r="F33" s="45">
        <v>50830.038224414304</v>
      </c>
      <c r="G33" s="45">
        <v>27364.070283600493</v>
      </c>
      <c r="H33" s="51">
        <v>572.3236344805466</v>
      </c>
      <c r="I33" s="52">
        <v>53.83444758154281</v>
      </c>
      <c r="J33" s="53">
        <f>+F33-G33+L33</f>
        <v>36630.55779399085</v>
      </c>
      <c r="K33" s="54">
        <f>-100+J33*100/F33</f>
        <v>-27.93521493675223</v>
      </c>
      <c r="L33" s="53">
        <v>13164.589853177038</v>
      </c>
      <c r="M33" s="55">
        <f>-100+L33*100/G33</f>
        <v>-51.89096608530975</v>
      </c>
      <c r="N33" s="51">
        <f>+L33*100/J33</f>
        <v>35.938818969709104</v>
      </c>
      <c r="O33" s="52">
        <f>+N33-I33</f>
        <v>-17.895628611833708</v>
      </c>
      <c r="P33" s="82"/>
      <c r="Q33" s="56"/>
    </row>
    <row r="34" spans="1:17" ht="12.75">
      <c r="A34" s="58"/>
      <c r="B34" s="57" t="s">
        <v>21</v>
      </c>
      <c r="C34" s="57"/>
      <c r="D34" s="49">
        <v>364</v>
      </c>
      <c r="E34" s="50">
        <v>2.147701465201465</v>
      </c>
      <c r="F34" s="45">
        <v>44389.8663003663</v>
      </c>
      <c r="G34" s="45">
        <v>235.61080586080587</v>
      </c>
      <c r="H34" s="51">
        <v>109.70370401954555</v>
      </c>
      <c r="I34" s="52">
        <v>0.5307761106251893</v>
      </c>
      <c r="J34" s="53">
        <f>+F34-G34+L34</f>
        <v>46655.255494505494</v>
      </c>
      <c r="K34" s="54">
        <f>-100+J34*100/F34</f>
        <v>5.103392695103693</v>
      </c>
      <c r="L34" s="53">
        <v>2501</v>
      </c>
      <c r="M34" s="55">
        <f>-100+L34*100/G34</f>
        <v>961.4963056819815</v>
      </c>
      <c r="N34" s="51">
        <f>+L34*100/J34</f>
        <v>5.360596514779644</v>
      </c>
      <c r="O34" s="52">
        <f>+N34-I34</f>
        <v>4.829820404154455</v>
      </c>
      <c r="P34" s="82"/>
      <c r="Q34" s="56"/>
    </row>
    <row r="35" spans="1:17" ht="12.75">
      <c r="A35" s="58"/>
      <c r="B35" s="57" t="s">
        <v>22</v>
      </c>
      <c r="C35" s="57"/>
      <c r="D35" s="49">
        <v>537</v>
      </c>
      <c r="E35" s="50">
        <v>10.224202358783367</v>
      </c>
      <c r="F35" s="45">
        <v>58290.952203600245</v>
      </c>
      <c r="G35" s="45">
        <v>887.0912476722533</v>
      </c>
      <c r="H35" s="51">
        <v>86.7638585918807</v>
      </c>
      <c r="I35" s="52">
        <v>1.5218335164157148</v>
      </c>
      <c r="J35" s="53">
        <f>+F35-G35+L35</f>
        <v>59954.237268350356</v>
      </c>
      <c r="K35" s="54">
        <f>-100+J35*100/F35</f>
        <v>2.853418930163542</v>
      </c>
      <c r="L35" s="53">
        <v>2550.376312422361</v>
      </c>
      <c r="M35" s="55">
        <f>-100+L35*100/G35</f>
        <v>187.4987572151798</v>
      </c>
      <c r="N35" s="51">
        <f>+L35*100/J35</f>
        <v>4.253871667163542</v>
      </c>
      <c r="O35" s="52">
        <f>+N35-I35</f>
        <v>2.7320381507478277</v>
      </c>
      <c r="P35" s="82"/>
      <c r="Q35" s="56"/>
    </row>
    <row r="36" spans="1:17" ht="12.75">
      <c r="A36" s="58"/>
      <c r="B36" s="57" t="s">
        <v>23</v>
      </c>
      <c r="C36" s="57"/>
      <c r="D36" s="49">
        <v>726.3333333333334</v>
      </c>
      <c r="E36" s="50">
        <v>69.83931620009176</v>
      </c>
      <c r="F36" s="45">
        <v>70171.37402478201</v>
      </c>
      <c r="G36" s="45">
        <v>13646.223955943093</v>
      </c>
      <c r="H36" s="51">
        <v>195.39458142525692</v>
      </c>
      <c r="I36" s="52">
        <v>19.446995510054766</v>
      </c>
      <c r="J36" s="53">
        <f>+F36-G36+L36</f>
        <v>69806.34164616797</v>
      </c>
      <c r="K36" s="54">
        <f>-100+J36*100/F36</f>
        <v>-0.5202012696589406</v>
      </c>
      <c r="L36" s="53">
        <v>13281.191577329057</v>
      </c>
      <c r="M36" s="55">
        <f>-100+L36*100/G36</f>
        <v>-2.6749698656019802</v>
      </c>
      <c r="N36" s="51">
        <f>+L36*100/J36</f>
        <v>19.02576651939205</v>
      </c>
      <c r="O36" s="52">
        <f>+N36-I36</f>
        <v>-0.4212289906627156</v>
      </c>
      <c r="P36" s="82"/>
      <c r="Q36" s="56"/>
    </row>
    <row r="37" spans="1:17" ht="12.75">
      <c r="A37" s="58"/>
      <c r="B37" s="57" t="s">
        <v>24</v>
      </c>
      <c r="C37" s="57"/>
      <c r="D37" s="49">
        <v>95</v>
      </c>
      <c r="E37" s="50">
        <v>41.61856140350881</v>
      </c>
      <c r="F37" s="45">
        <v>267498.6350877193</v>
      </c>
      <c r="G37" s="45">
        <v>17680.80350877193</v>
      </c>
      <c r="H37" s="51">
        <v>424.8297613497348</v>
      </c>
      <c r="I37" s="52">
        <v>6.60967989723535</v>
      </c>
      <c r="J37" s="53">
        <f>+F37-G37+L37</f>
        <v>263022.87397913786</v>
      </c>
      <c r="K37" s="54">
        <f>-100+J37*100/F37</f>
        <v>-1.6731902602470115</v>
      </c>
      <c r="L37" s="53">
        <v>13205.042400190485</v>
      </c>
      <c r="M37" s="55">
        <f>-100+L37*100/G37</f>
        <v>-25.314240421035706</v>
      </c>
      <c r="N37" s="51">
        <f>+L37*100/J37</f>
        <v>5.020492020491673</v>
      </c>
      <c r="O37" s="52">
        <f>+N37-I37</f>
        <v>-1.5891878767436767</v>
      </c>
      <c r="P37" s="82"/>
      <c r="Q37" s="56"/>
    </row>
    <row r="38" spans="1:17" ht="12.75">
      <c r="A38" s="58"/>
      <c r="B38" s="57" t="s">
        <v>25</v>
      </c>
      <c r="C38" s="57"/>
      <c r="D38" s="49">
        <v>125.66666666666667</v>
      </c>
      <c r="E38" s="50">
        <v>18.156259946949604</v>
      </c>
      <c r="F38" s="45">
        <v>25975.45623342175</v>
      </c>
      <c r="G38" s="45">
        <v>4828.527851458886</v>
      </c>
      <c r="H38" s="51">
        <v>265.94286849644476</v>
      </c>
      <c r="I38" s="52">
        <v>18.588808635615727</v>
      </c>
      <c r="J38" s="53">
        <f>+F38-G38+L38</f>
        <v>25804.966795296197</v>
      </c>
      <c r="K38" s="54">
        <f>-100+J38*100/F38</f>
        <v>-0.6563481949787331</v>
      </c>
      <c r="L38" s="53">
        <v>4658.038413333334</v>
      </c>
      <c r="M38" s="55">
        <f>-100+L38*100/G38</f>
        <v>-3.5308782173440534</v>
      </c>
      <c r="N38" s="51">
        <f>+L38*100/J38</f>
        <v>18.05093744271903</v>
      </c>
      <c r="O38" s="52">
        <f>+N38-I38</f>
        <v>-0.5378711928966986</v>
      </c>
      <c r="P38" s="82"/>
      <c r="Q38" s="56"/>
    </row>
    <row r="39" spans="1:17" ht="12.75">
      <c r="A39" s="58"/>
      <c r="B39" s="57" t="s">
        <v>26</v>
      </c>
      <c r="C39" s="57"/>
      <c r="D39" s="49">
        <v>26.333333333333332</v>
      </c>
      <c r="E39" s="50">
        <v>33.99240506329114</v>
      </c>
      <c r="F39" s="45">
        <v>117489.88607594937</v>
      </c>
      <c r="G39" s="45">
        <v>23124.708860759492</v>
      </c>
      <c r="H39" s="51">
        <v>680.290459521859</v>
      </c>
      <c r="I39" s="52">
        <v>19.6822974581922</v>
      </c>
      <c r="J39" s="53">
        <f>+F39-G39+L39</f>
        <v>103443.85239166046</v>
      </c>
      <c r="K39" s="54">
        <f>-100+J39*100/F39</f>
        <v>-11.955100267276705</v>
      </c>
      <c r="L39" s="53">
        <v>9078.675176470588</v>
      </c>
      <c r="M39" s="55">
        <f>-100+L39*100/G39</f>
        <v>-60.7403698306608</v>
      </c>
      <c r="N39" s="51">
        <f>+L39*100/J39</f>
        <v>8.776427952525193</v>
      </c>
      <c r="O39" s="52">
        <f>+N39-I39</f>
        <v>-10.905869505667006</v>
      </c>
      <c r="P39" s="82"/>
      <c r="Q39" s="56"/>
    </row>
    <row r="40" spans="1:17" ht="12.75">
      <c r="A40" s="58"/>
      <c r="B40" s="57" t="s">
        <v>27</v>
      </c>
      <c r="C40" s="57"/>
      <c r="D40" s="49">
        <v>130.33333333333334</v>
      </c>
      <c r="E40" s="50">
        <v>38.709462915601065</v>
      </c>
      <c r="F40" s="45">
        <v>55127.68030690537</v>
      </c>
      <c r="G40" s="45">
        <v>17250.70588235294</v>
      </c>
      <c r="H40" s="51">
        <v>445.6457047715946</v>
      </c>
      <c r="I40" s="52">
        <v>31.292276015089453</v>
      </c>
      <c r="J40" s="53">
        <f>+F40-G40+L40</f>
        <v>48413.318385078746</v>
      </c>
      <c r="K40" s="54">
        <f>-100+J40*100/F40</f>
        <v>-12.179656180790857</v>
      </c>
      <c r="L40" s="53">
        <v>10536.343960526314</v>
      </c>
      <c r="M40" s="55">
        <f>-100+L40*100/G40</f>
        <v>-38.92224450186273</v>
      </c>
      <c r="N40" s="51">
        <f>+L40*100/J40</f>
        <v>21.763317020990804</v>
      </c>
      <c r="O40" s="52">
        <f>+N40-I40</f>
        <v>-9.528958994098648</v>
      </c>
      <c r="P40" s="82"/>
      <c r="Q40" s="56"/>
    </row>
    <row r="41" spans="1:17" s="16" customFormat="1" ht="12.75">
      <c r="A41" s="83"/>
      <c r="B41" s="4"/>
      <c r="C41" s="84" t="s">
        <v>28</v>
      </c>
      <c r="D41" s="61">
        <f>SUM(D33:D40)</f>
        <v>2545.3333333333335</v>
      </c>
      <c r="E41" s="77">
        <v>37.279695424836596</v>
      </c>
      <c r="F41" s="78">
        <v>64755.96692810457</v>
      </c>
      <c r="G41" s="78">
        <v>11931.653333333334</v>
      </c>
      <c r="H41" s="68">
        <v>320.05769353427144</v>
      </c>
      <c r="I41" s="69">
        <v>18.42556585801656</v>
      </c>
      <c r="J41" s="85">
        <f>+F41-G41+L41</f>
        <v>61662.51359477124</v>
      </c>
      <c r="K41" s="64">
        <f>-100+J41*100/F41</f>
        <v>-4.77709388042625</v>
      </c>
      <c r="L41" s="86">
        <v>8838.2</v>
      </c>
      <c r="M41" s="64">
        <f>-100+L41*100/G41</f>
        <v>-25.926443275813128</v>
      </c>
      <c r="N41" s="68">
        <f>+L41*100/J41</f>
        <v>14.333181514594385</v>
      </c>
      <c r="O41" s="69">
        <f>+N41-I41</f>
        <v>-4.092384343422177</v>
      </c>
      <c r="P41" s="87"/>
      <c r="Q41" s="56"/>
    </row>
    <row r="42" spans="1:17" s="16" customFormat="1" ht="12.75">
      <c r="A42" s="83"/>
      <c r="B42" s="4"/>
      <c r="C42" s="88"/>
      <c r="D42" s="61"/>
      <c r="E42" s="77"/>
      <c r="F42" s="78"/>
      <c r="G42" s="78"/>
      <c r="H42" s="68"/>
      <c r="I42" s="69"/>
      <c r="J42" s="85"/>
      <c r="K42" s="64"/>
      <c r="L42" s="86"/>
      <c r="M42" s="64"/>
      <c r="N42" s="68"/>
      <c r="O42" s="69"/>
      <c r="P42" s="83"/>
      <c r="Q42" s="56"/>
    </row>
    <row r="43" spans="1:17" s="10" customFormat="1" ht="12.75">
      <c r="A43" s="35" t="s">
        <v>32</v>
      </c>
      <c r="B43" s="8"/>
      <c r="C43" s="89"/>
      <c r="D43" s="35"/>
      <c r="E43" s="8"/>
      <c r="F43" s="8"/>
      <c r="G43" s="8"/>
      <c r="H43" s="8"/>
      <c r="I43" s="89"/>
      <c r="J43" s="35"/>
      <c r="K43" s="8"/>
      <c r="L43" s="8"/>
      <c r="M43" s="8"/>
      <c r="N43" s="8"/>
      <c r="O43" s="89"/>
      <c r="P43" s="90"/>
      <c r="Q43" s="56"/>
    </row>
    <row r="44" spans="1:17" ht="12.75">
      <c r="A44" s="42"/>
      <c r="B44" s="43" t="s">
        <v>18</v>
      </c>
      <c r="C44" s="43"/>
      <c r="D44" s="36"/>
      <c r="E44" s="44"/>
      <c r="F44" s="45"/>
      <c r="G44" s="45"/>
      <c r="H44" s="37"/>
      <c r="I44" s="40"/>
      <c r="O44" s="46"/>
      <c r="Q44" s="56"/>
    </row>
    <row r="45" spans="1:17" ht="12.75" customHeight="1">
      <c r="A45" s="58" t="s">
        <v>19</v>
      </c>
      <c r="B45" s="57" t="s">
        <v>20</v>
      </c>
      <c r="C45" s="57"/>
      <c r="D45" s="49">
        <v>756.3333333333334</v>
      </c>
      <c r="E45" s="50">
        <v>38.92033054208906</v>
      </c>
      <c r="F45" s="45">
        <v>21778.333186425738</v>
      </c>
      <c r="G45" s="45">
        <v>14082.739973556632</v>
      </c>
      <c r="H45" s="51">
        <v>361.8350558027079</v>
      </c>
      <c r="I45" s="52">
        <v>64.66399358025386</v>
      </c>
      <c r="J45" s="53">
        <f>+F45-G45+L45</f>
        <v>17956.657175407665</v>
      </c>
      <c r="K45" s="54">
        <f>-100+J45*100/F45</f>
        <v>-17.54806475915288</v>
      </c>
      <c r="L45" s="53">
        <v>10261.063962538561</v>
      </c>
      <c r="M45" s="54">
        <f>-100+L45*100/G45</f>
        <v>-27.137304375384957</v>
      </c>
      <c r="N45" s="51">
        <f>+L45*100/J45</f>
        <v>57.14350874054378</v>
      </c>
      <c r="O45" s="52">
        <f>+N45-I45</f>
        <v>-7.520484839710079</v>
      </c>
      <c r="P45" s="82"/>
      <c r="Q45" s="56"/>
    </row>
    <row r="46" spans="1:17" ht="12.75">
      <c r="A46" s="58"/>
      <c r="B46" s="57" t="s">
        <v>21</v>
      </c>
      <c r="C46" s="57"/>
      <c r="D46" s="49">
        <v>33</v>
      </c>
      <c r="E46" s="50">
        <v>16.474242424242426</v>
      </c>
      <c r="F46" s="45">
        <v>84883.27272727272</v>
      </c>
      <c r="G46" s="45">
        <v>2789.686868686869</v>
      </c>
      <c r="H46" s="51">
        <v>169.33627640332318</v>
      </c>
      <c r="I46" s="52">
        <v>3.2864977740078944</v>
      </c>
      <c r="J46" s="53">
        <f>+F46-G46+L46</f>
        <v>86283.58585858585</v>
      </c>
      <c r="K46" s="54">
        <f>-100+J46*100/F46</f>
        <v>1.6496926736228659</v>
      </c>
      <c r="L46" s="53">
        <v>4190</v>
      </c>
      <c r="M46" s="54">
        <f>-100+L46*100/G46</f>
        <v>50.196068491811474</v>
      </c>
      <c r="N46" s="51">
        <f>+L46*100/J46</f>
        <v>4.856080050807328</v>
      </c>
      <c r="O46" s="52">
        <f>+N46-I46</f>
        <v>1.5695822767994332</v>
      </c>
      <c r="P46" s="82"/>
      <c r="Q46" s="56"/>
    </row>
    <row r="47" spans="1:17" ht="12.75">
      <c r="A47" s="58"/>
      <c r="B47" s="57" t="s">
        <v>22</v>
      </c>
      <c r="C47" s="57"/>
      <c r="D47" s="49">
        <v>371.3333333333333</v>
      </c>
      <c r="E47" s="50">
        <v>23.637836624775595</v>
      </c>
      <c r="F47" s="45">
        <v>43935.36624775583</v>
      </c>
      <c r="G47" s="45">
        <v>2915.04039497307</v>
      </c>
      <c r="H47" s="51">
        <v>123.32094688892637</v>
      </c>
      <c r="I47" s="52">
        <v>6.634838044901849</v>
      </c>
      <c r="J47" s="53">
        <f>+F47-G47+L47</f>
        <v>46845.86823429084</v>
      </c>
      <c r="K47" s="54">
        <f>-100+J47*100/F47</f>
        <v>6.624508306411755</v>
      </c>
      <c r="L47" s="53">
        <v>5825.542381508077</v>
      </c>
      <c r="M47" s="54">
        <f>-100+L47*100/G47</f>
        <v>99.8443106158704</v>
      </c>
      <c r="N47" s="51">
        <f>+L47*100/J47</f>
        <v>12.435552165182886</v>
      </c>
      <c r="O47" s="52">
        <f>+N47-I47</f>
        <v>5.800714120281037</v>
      </c>
      <c r="P47" s="82"/>
      <c r="Q47" s="56"/>
    </row>
    <row r="48" spans="1:17" ht="12.75">
      <c r="A48" s="58"/>
      <c r="B48" s="57" t="s">
        <v>23</v>
      </c>
      <c r="C48" s="57"/>
      <c r="D48" s="49">
        <v>560.6666666666666</v>
      </c>
      <c r="E48" s="50">
        <v>40.62868608799047</v>
      </c>
      <c r="F48" s="45">
        <v>82498.66171224733</v>
      </c>
      <c r="G48" s="45">
        <v>16716.714625445897</v>
      </c>
      <c r="H48" s="51">
        <v>411.45102721860434</v>
      </c>
      <c r="I48" s="52">
        <v>20.263013094386015</v>
      </c>
      <c r="J48" s="53">
        <f>+F48-G48+L48</f>
        <v>75131.6562454467</v>
      </c>
      <c r="K48" s="54">
        <f>-100+J48*100/F48</f>
        <v>-8.929848453174301</v>
      </c>
      <c r="L48" s="53">
        <v>9349.709158645268</v>
      </c>
      <c r="M48" s="54">
        <f>-100+L48*100/G48</f>
        <v>-44.06969689837679</v>
      </c>
      <c r="N48" s="51">
        <f>+L48*100/J48</f>
        <v>12.444433712602867</v>
      </c>
      <c r="O48" s="52">
        <f>+N48-I48</f>
        <v>-7.818579381783147</v>
      </c>
      <c r="P48" s="82"/>
      <c r="Q48" s="56"/>
    </row>
    <row r="49" spans="1:17" ht="12.75">
      <c r="A49" s="58"/>
      <c r="B49" s="57" t="s">
        <v>24</v>
      </c>
      <c r="C49" s="57"/>
      <c r="D49" s="49">
        <v>84.33333333333333</v>
      </c>
      <c r="E49" s="50">
        <v>29.603043478260858</v>
      </c>
      <c r="F49" s="45">
        <v>165998.34782608695</v>
      </c>
      <c r="G49" s="45">
        <v>7634.383399209486</v>
      </c>
      <c r="H49" s="51">
        <v>257.8918415877014</v>
      </c>
      <c r="I49" s="52">
        <v>4.5990719179975645</v>
      </c>
      <c r="J49" s="53">
        <f>+F49-G49+L49</f>
        <v>166489.02376950695</v>
      </c>
      <c r="K49" s="54">
        <f>-100+J49*100/F49</f>
        <v>0.2955908596958352</v>
      </c>
      <c r="L49" s="53">
        <v>8125.059342629481</v>
      </c>
      <c r="M49" s="54">
        <f>-100+L49*100/G49</f>
        <v>6.427184983541736</v>
      </c>
      <c r="N49" s="51">
        <f>+L49*100/J49</f>
        <v>4.880237242473167</v>
      </c>
      <c r="O49" s="52">
        <f>+N49-I49</f>
        <v>0.2811653244756025</v>
      </c>
      <c r="P49" s="82"/>
      <c r="Q49" s="56"/>
    </row>
    <row r="50" spans="1:17" ht="12.75">
      <c r="A50" s="58"/>
      <c r="B50" s="57" t="s">
        <v>25</v>
      </c>
      <c r="C50" s="57"/>
      <c r="D50" s="49">
        <v>213.66666666666666</v>
      </c>
      <c r="E50" s="50">
        <v>28.641170046801847</v>
      </c>
      <c r="F50" s="45">
        <v>26363.22464898596</v>
      </c>
      <c r="G50" s="45">
        <v>7009.170046801872</v>
      </c>
      <c r="H50" s="51">
        <v>244.72359318241385</v>
      </c>
      <c r="I50" s="52">
        <v>26.586922275729552</v>
      </c>
      <c r="J50" s="53">
        <f>+F50-G50+L50</f>
        <v>26638.239457098283</v>
      </c>
      <c r="K50" s="54">
        <f>-100+J50*100/F50</f>
        <v>1.0431759080082799</v>
      </c>
      <c r="L50" s="53">
        <v>7284.184854914193</v>
      </c>
      <c r="M50" s="54">
        <f>-100+L50*100/G50</f>
        <v>3.923642974503167</v>
      </c>
      <c r="N50" s="51">
        <f>+L50*100/J50</f>
        <v>27.344843365664612</v>
      </c>
      <c r="O50" s="52">
        <f>+N50-I50</f>
        <v>0.7579210899350599</v>
      </c>
      <c r="P50" s="82"/>
      <c r="Q50" s="56"/>
    </row>
    <row r="51" spans="1:17" ht="12.75">
      <c r="A51" s="58"/>
      <c r="B51" s="57" t="s">
        <v>26</v>
      </c>
      <c r="C51" s="57"/>
      <c r="D51" s="49">
        <v>41</v>
      </c>
      <c r="E51" s="50">
        <v>48.94764227642276</v>
      </c>
      <c r="F51" s="45">
        <v>72769.8861788618</v>
      </c>
      <c r="G51" s="45">
        <v>17898.325203252032</v>
      </c>
      <c r="H51" s="51">
        <v>365.66266260945827</v>
      </c>
      <c r="I51" s="52">
        <v>24.59578562382188</v>
      </c>
      <c r="J51" s="53">
        <f>+F51-G51+L51</f>
        <v>67727.32225203252</v>
      </c>
      <c r="K51" s="54">
        <f>-100+J51*100/F51</f>
        <v>-6.92946518348964</v>
      </c>
      <c r="L51" s="53">
        <v>12855.761276422763</v>
      </c>
      <c r="M51" s="54">
        <f>-100+L51*100/G51</f>
        <v>-28.17338421090406</v>
      </c>
      <c r="N51" s="51">
        <f>+L51*100/J51</f>
        <v>18.98164706495089</v>
      </c>
      <c r="O51" s="52">
        <f>+N51-I51</f>
        <v>-5.614138558870987</v>
      </c>
      <c r="P51" s="82"/>
      <c r="Q51" s="56"/>
    </row>
    <row r="52" spans="1:17" ht="12.75">
      <c r="A52" s="58"/>
      <c r="B52" s="57" t="s">
        <v>27</v>
      </c>
      <c r="C52" s="57"/>
      <c r="D52" s="49">
        <v>151.66666666666666</v>
      </c>
      <c r="E52" s="50">
        <v>45.49356043956044</v>
      </c>
      <c r="F52" s="45">
        <v>56959.97362637363</v>
      </c>
      <c r="G52" s="45">
        <v>17083.114285714284</v>
      </c>
      <c r="H52" s="51">
        <v>375.5062061675677</v>
      </c>
      <c r="I52" s="52">
        <v>29.991436438805614</v>
      </c>
      <c r="J52" s="53">
        <f>+F52-G52+L52</f>
        <v>51451.09965934066</v>
      </c>
      <c r="K52" s="54">
        <f>-100+J52*100/F52</f>
        <v>-9.671482650550672</v>
      </c>
      <c r="L52" s="53">
        <v>11574.240318681317</v>
      </c>
      <c r="M52" s="54">
        <f>-100+L52*100/G52</f>
        <v>-32.24748061095481</v>
      </c>
      <c r="N52" s="51">
        <f>+L52*100/J52</f>
        <v>22.495613107037023</v>
      </c>
      <c r="O52" s="52">
        <f>+N52-I52</f>
        <v>-7.495823331768591</v>
      </c>
      <c r="P52" s="82"/>
      <c r="Q52" s="56"/>
    </row>
    <row r="53" spans="1:17" ht="12.75">
      <c r="A53" s="58"/>
      <c r="B53" s="59"/>
      <c r="C53" s="60" t="s">
        <v>28</v>
      </c>
      <c r="D53" s="61">
        <f>SUM(D45:D52)</f>
        <v>2212</v>
      </c>
      <c r="E53" s="77">
        <v>35.736766611420826</v>
      </c>
      <c r="F53" s="78">
        <v>51120.75862588519</v>
      </c>
      <c r="G53" s="78">
        <v>12052.68313997288</v>
      </c>
      <c r="H53" s="68">
        <v>337.2628327298379</v>
      </c>
      <c r="I53" s="69">
        <v>23.576886305967214</v>
      </c>
      <c r="J53" s="63">
        <f>+F53-G53+L53</f>
        <v>48031.994578065205</v>
      </c>
      <c r="K53" s="66">
        <f>-100+J53*100/F53</f>
        <v>-6.0420935268671485</v>
      </c>
      <c r="L53" s="67">
        <v>8963.91909215289</v>
      </c>
      <c r="M53" s="66">
        <f>-100+L53*100/G53</f>
        <v>-25.627190327239788</v>
      </c>
      <c r="N53" s="68">
        <f>+L53*100/J53</f>
        <v>18.662391955395595</v>
      </c>
      <c r="O53" s="69">
        <f>+N53-I53</f>
        <v>-4.914494350571619</v>
      </c>
      <c r="P53" s="82"/>
      <c r="Q53" s="56"/>
    </row>
    <row r="54" spans="1:17" ht="12.75">
      <c r="A54" s="58"/>
      <c r="B54" s="57"/>
      <c r="C54" s="57"/>
      <c r="D54" s="49"/>
      <c r="E54" s="50"/>
      <c r="F54" s="45"/>
      <c r="G54" s="45"/>
      <c r="H54" s="51"/>
      <c r="I54" s="52"/>
      <c r="J54" s="53"/>
      <c r="K54" s="54"/>
      <c r="L54" s="53"/>
      <c r="O54" s="46"/>
      <c r="Q54" s="56"/>
    </row>
    <row r="55" spans="1:17" ht="12.75">
      <c r="A55" s="70"/>
      <c r="B55" s="71" t="s">
        <v>18</v>
      </c>
      <c r="C55" s="71"/>
      <c r="D55" s="49"/>
      <c r="E55" s="50"/>
      <c r="F55" s="45"/>
      <c r="G55" s="45"/>
      <c r="H55" s="51"/>
      <c r="I55" s="52"/>
      <c r="J55" s="53"/>
      <c r="K55" s="54"/>
      <c r="L55" s="53"/>
      <c r="O55" s="46"/>
      <c r="Q55" s="56"/>
    </row>
    <row r="56" spans="1:17" ht="12.75" customHeight="1">
      <c r="A56" s="58" t="s">
        <v>29</v>
      </c>
      <c r="B56" s="57" t="s">
        <v>20</v>
      </c>
      <c r="C56" s="57"/>
      <c r="D56" s="49">
        <v>43</v>
      </c>
      <c r="E56" s="50">
        <v>17.69062015503877</v>
      </c>
      <c r="F56" s="45">
        <v>16374.720930232557</v>
      </c>
      <c r="G56" s="51"/>
      <c r="H56" s="51"/>
      <c r="I56" s="52"/>
      <c r="J56" s="53">
        <f>+F56+L56</f>
        <v>18766.759537924867</v>
      </c>
      <c r="K56" s="54">
        <f>-100+J56*100/F56</f>
        <v>14.608118317765673</v>
      </c>
      <c r="L56" s="53">
        <v>2392.038607692308</v>
      </c>
      <c r="M56" s="45"/>
      <c r="N56" s="51">
        <f>+L56*100/J56</f>
        <v>12.746146199925187</v>
      </c>
      <c r="O56" s="52">
        <f>+N56-I56</f>
        <v>12.746146199925187</v>
      </c>
      <c r="Q56" s="56"/>
    </row>
    <row r="57" spans="1:17" ht="12.75">
      <c r="A57" s="58"/>
      <c r="B57" s="57" t="s">
        <v>21</v>
      </c>
      <c r="C57" s="57"/>
      <c r="D57" s="49">
        <v>75.66666666666667</v>
      </c>
      <c r="E57" s="50">
        <v>3.7122026431718074</v>
      </c>
      <c r="F57" s="45">
        <v>129763.69162995595</v>
      </c>
      <c r="G57" s="51"/>
      <c r="H57" s="51"/>
      <c r="I57" s="52"/>
      <c r="J57" s="53">
        <f>+F57+L57</f>
        <v>130761.48500440529</v>
      </c>
      <c r="K57" s="54">
        <f>-100+J57*100/F57</f>
        <v>0.7689310946044259</v>
      </c>
      <c r="L57" s="53">
        <v>997.7933744493397</v>
      </c>
      <c r="M57" s="45"/>
      <c r="N57" s="51">
        <f>+L57*100/J57</f>
        <v>0.763063660844571</v>
      </c>
      <c r="O57" s="52">
        <f>+N57-I57</f>
        <v>0.763063660844571</v>
      </c>
      <c r="Q57" s="56"/>
    </row>
    <row r="58" spans="1:17" ht="12.75">
      <c r="A58" s="58"/>
      <c r="B58" s="57" t="s">
        <v>22</v>
      </c>
      <c r="C58" s="57"/>
      <c r="D58" s="49">
        <v>747.6666666666666</v>
      </c>
      <c r="E58" s="50">
        <v>12.495416852429791</v>
      </c>
      <c r="F58" s="45">
        <v>52441.27418635756</v>
      </c>
      <c r="G58" s="51"/>
      <c r="H58" s="51"/>
      <c r="I58" s="52"/>
      <c r="J58" s="53">
        <f>+F58+L58</f>
        <v>55186.15457601427</v>
      </c>
      <c r="K58" s="54">
        <f>-100+J58*100/F58</f>
        <v>5.234198505365043</v>
      </c>
      <c r="L58" s="53">
        <v>2744.8803896567088</v>
      </c>
      <c r="M58" s="45"/>
      <c r="N58" s="51">
        <f>+L58*100/J58</f>
        <v>4.973856958770098</v>
      </c>
      <c r="O58" s="52">
        <f>+N58-I58</f>
        <v>4.973856958770098</v>
      </c>
      <c r="Q58" s="56"/>
    </row>
    <row r="59" spans="1:17" ht="12.75">
      <c r="A59" s="58"/>
      <c r="B59" s="57" t="s">
        <v>23</v>
      </c>
      <c r="C59" s="57"/>
      <c r="D59" s="49">
        <v>22.666666666666668</v>
      </c>
      <c r="E59" s="50">
        <v>55.96264705882353</v>
      </c>
      <c r="F59" s="45">
        <v>45163.89705882353</v>
      </c>
      <c r="G59" s="51"/>
      <c r="H59" s="51"/>
      <c r="I59" s="52"/>
      <c r="J59" s="53">
        <f>+F59+L59</f>
        <v>52322.04104389816</v>
      </c>
      <c r="K59" s="54">
        <f>-100+J59*100/F59</f>
        <v>15.849261138274983</v>
      </c>
      <c r="L59" s="53">
        <v>7158.143985074629</v>
      </c>
      <c r="M59" s="45"/>
      <c r="N59" s="51">
        <f>+L59*100/J59</f>
        <v>13.680934157497699</v>
      </c>
      <c r="O59" s="52">
        <f>+N59-I59</f>
        <v>13.680934157497699</v>
      </c>
      <c r="Q59" s="56"/>
    </row>
    <row r="60" spans="1:17" ht="12.75">
      <c r="A60" s="58"/>
      <c r="B60" s="57" t="s">
        <v>24</v>
      </c>
      <c r="C60" s="57"/>
      <c r="D60" s="49">
        <v>29</v>
      </c>
      <c r="E60" s="50">
        <v>6.63425287356322</v>
      </c>
      <c r="F60" s="45">
        <v>56665.19540229885</v>
      </c>
      <c r="G60" s="51"/>
      <c r="H60" s="51"/>
      <c r="I60" s="52"/>
      <c r="J60" s="53">
        <f>+F60+L60</f>
        <v>57780.02994881048</v>
      </c>
      <c r="K60" s="54">
        <f>-100+J60*100/F60</f>
        <v>1.9674061628073076</v>
      </c>
      <c r="L60" s="53">
        <v>1114.8345465116279</v>
      </c>
      <c r="M60" s="45"/>
      <c r="N60" s="51">
        <f>+L60*100/J60</f>
        <v>1.9294461209163478</v>
      </c>
      <c r="O60" s="52">
        <f>+N60-I60</f>
        <v>1.9294461209163478</v>
      </c>
      <c r="Q60" s="56"/>
    </row>
    <row r="61" spans="1:17" ht="12.75">
      <c r="A61" s="58"/>
      <c r="B61" s="57" t="s">
        <v>25</v>
      </c>
      <c r="C61" s="57"/>
      <c r="D61" s="49">
        <v>36.666666666666664</v>
      </c>
      <c r="E61" s="50">
        <v>9.626818181818184</v>
      </c>
      <c r="F61" s="45">
        <v>37289.5</v>
      </c>
      <c r="G61" s="51"/>
      <c r="H61" s="51"/>
      <c r="I61" s="52"/>
      <c r="J61" s="53">
        <f>+F61+L61</f>
        <v>39172.56221818182</v>
      </c>
      <c r="K61" s="54">
        <f>-100+J61*100/F61</f>
        <v>5.049845715769365</v>
      </c>
      <c r="L61" s="53">
        <v>1883.0622181818183</v>
      </c>
      <c r="M61" s="45"/>
      <c r="N61" s="51">
        <f>+L61*100/J61</f>
        <v>4.807094842797393</v>
      </c>
      <c r="O61" s="52">
        <f>+N61-I61</f>
        <v>4.807094842797393</v>
      </c>
      <c r="Q61" s="56"/>
    </row>
    <row r="62" spans="1:17" ht="12.75">
      <c r="A62" s="58"/>
      <c r="B62" s="57" t="s">
        <v>26</v>
      </c>
      <c r="C62" s="57"/>
      <c r="D62" s="49">
        <v>0.6666666666666666</v>
      </c>
      <c r="E62" s="50" t="s">
        <v>30</v>
      </c>
      <c r="F62" s="45" t="s">
        <v>30</v>
      </c>
      <c r="G62" s="45"/>
      <c r="H62" s="51"/>
      <c r="I62" s="52"/>
      <c r="J62" s="38" t="s">
        <v>30</v>
      </c>
      <c r="K62" s="75" t="s">
        <v>30</v>
      </c>
      <c r="L62" s="75" t="s">
        <v>30</v>
      </c>
      <c r="M62" s="75"/>
      <c r="N62" s="75" t="s">
        <v>30</v>
      </c>
      <c r="O62" s="52" t="s">
        <v>30</v>
      </c>
      <c r="Q62" s="56"/>
    </row>
    <row r="63" spans="1:17" ht="12.75">
      <c r="A63" s="58"/>
      <c r="B63" s="57" t="s">
        <v>27</v>
      </c>
      <c r="C63" s="57"/>
      <c r="D63" s="49">
        <v>14</v>
      </c>
      <c r="E63" s="50">
        <v>8.927142857142858</v>
      </c>
      <c r="F63" s="45">
        <v>19549.095238095237</v>
      </c>
      <c r="G63" s="45"/>
      <c r="H63" s="51"/>
      <c r="I63" s="52"/>
      <c r="J63" s="53">
        <f>+F63+L63</f>
        <v>20523.07979623477</v>
      </c>
      <c r="K63" s="54">
        <f>-100+J63*100/F63</f>
        <v>4.982248775593135</v>
      </c>
      <c r="L63" s="53">
        <v>973.9845581395351</v>
      </c>
      <c r="M63" s="45"/>
      <c r="N63" s="51">
        <f>+L63*100/J63</f>
        <v>4.745801155624924</v>
      </c>
      <c r="O63" s="52">
        <f>+N63-I63</f>
        <v>4.745801155624924</v>
      </c>
      <c r="Q63" s="56"/>
    </row>
    <row r="64" spans="1:17" ht="12.75">
      <c r="A64" s="76"/>
      <c r="B64" s="59"/>
      <c r="C64" s="60" t="s">
        <v>28</v>
      </c>
      <c r="D64" s="61">
        <f>SUM(D56:D63)</f>
        <v>969.3333333333331</v>
      </c>
      <c r="E64" s="77">
        <v>12.733276039876253</v>
      </c>
      <c r="F64" s="78">
        <v>55905.66620831901</v>
      </c>
      <c r="G64" s="78"/>
      <c r="H64" s="68"/>
      <c r="I64" s="69"/>
      <c r="J64" s="63">
        <f>+F64+L64</f>
        <v>58492.883327426905</v>
      </c>
      <c r="K64" s="66">
        <f>-100+J64*100/F64</f>
        <v>4.627826291287278</v>
      </c>
      <c r="L64" s="67">
        <v>2587.2171191078933</v>
      </c>
      <c r="M64" s="78"/>
      <c r="N64" s="68">
        <f>+L64*100/J64</f>
        <v>4.4231314510952915</v>
      </c>
      <c r="O64" s="69">
        <f>+N64-I64</f>
        <v>4.4231314510952915</v>
      </c>
      <c r="Q64" s="56"/>
    </row>
    <row r="65" spans="1:17" ht="12.75">
      <c r="A65" s="58"/>
      <c r="B65" s="57"/>
      <c r="C65" s="57"/>
      <c r="D65" s="49"/>
      <c r="E65" s="50"/>
      <c r="F65" s="45"/>
      <c r="G65" s="45"/>
      <c r="H65" s="51"/>
      <c r="I65" s="52"/>
      <c r="J65" s="53"/>
      <c r="K65" s="54"/>
      <c r="L65" s="53"/>
      <c r="O65" s="46"/>
      <c r="Q65" s="56"/>
    </row>
    <row r="66" spans="1:17" ht="12.75">
      <c r="A66" s="70"/>
      <c r="B66" s="71" t="s">
        <v>18</v>
      </c>
      <c r="C66" s="71"/>
      <c r="D66" s="49"/>
      <c r="E66" s="80"/>
      <c r="F66" s="45"/>
      <c r="G66" s="45"/>
      <c r="H66" s="81"/>
      <c r="I66" s="46"/>
      <c r="J66" s="53"/>
      <c r="K66" s="54"/>
      <c r="L66" s="53"/>
      <c r="O66" s="46"/>
      <c r="Q66" s="56"/>
    </row>
    <row r="67" spans="1:17" ht="12.75" customHeight="1">
      <c r="A67" s="58" t="s">
        <v>31</v>
      </c>
      <c r="B67" s="57" t="s">
        <v>20</v>
      </c>
      <c r="C67" s="57"/>
      <c r="D67" s="49">
        <v>799.3333333333334</v>
      </c>
      <c r="E67" s="50">
        <v>37.778281901584684</v>
      </c>
      <c r="F67" s="45">
        <v>21487.646788990827</v>
      </c>
      <c r="G67" s="45">
        <v>13325.161384487072</v>
      </c>
      <c r="H67" s="51">
        <v>352.7201533198396</v>
      </c>
      <c r="I67" s="52">
        <v>62.013125566240255</v>
      </c>
      <c r="J67" s="53">
        <f>+F67-G67+L67</f>
        <v>18096.449512882245</v>
      </c>
      <c r="K67" s="54">
        <f>-100+J67*100/F67</f>
        <v>-15.782078463082598</v>
      </c>
      <c r="L67" s="53">
        <v>9933.964108378492</v>
      </c>
      <c r="M67" s="54">
        <f>-100+L67*100/G67</f>
        <v>-25.44957751923782</v>
      </c>
      <c r="N67" s="51">
        <f>+L67*100/J67</f>
        <v>54.894547691837786</v>
      </c>
      <c r="O67" s="52">
        <f>+N67-I67</f>
        <v>-7.118577874402469</v>
      </c>
      <c r="P67" s="82"/>
      <c r="Q67" s="56"/>
    </row>
    <row r="68" spans="1:17" ht="12.75">
      <c r="A68" s="58"/>
      <c r="B68" s="57" t="s">
        <v>21</v>
      </c>
      <c r="C68" s="57"/>
      <c r="D68" s="49">
        <v>108.66666666666667</v>
      </c>
      <c r="E68" s="50">
        <v>7.587791411042947</v>
      </c>
      <c r="F68" s="45">
        <v>116134.36196319018</v>
      </c>
      <c r="G68" s="45">
        <v>847.1748466257669</v>
      </c>
      <c r="H68" s="51">
        <v>111.64972792910791</v>
      </c>
      <c r="I68" s="52">
        <v>0.7294781943127965</v>
      </c>
      <c r="J68" s="53">
        <f>+F68-G68+L68</f>
        <v>117217.18711656441</v>
      </c>
      <c r="K68" s="54">
        <f>-100+J68*100/F68</f>
        <v>0.9323899792185983</v>
      </c>
      <c r="L68" s="53">
        <v>1930</v>
      </c>
      <c r="M68" s="54">
        <f>-100+L68*100/G68</f>
        <v>127.81601787246674</v>
      </c>
      <c r="N68" s="51">
        <f>+L68*100/J68</f>
        <v>1.6465162212779838</v>
      </c>
      <c r="O68" s="52">
        <f>+N68-I68</f>
        <v>0.9170380269651873</v>
      </c>
      <c r="P68" s="82"/>
      <c r="Q68" s="56"/>
    </row>
    <row r="69" spans="1:17" ht="12.75">
      <c r="A69" s="58"/>
      <c r="B69" s="57" t="s">
        <v>22</v>
      </c>
      <c r="C69" s="57"/>
      <c r="D69" s="49">
        <v>1119</v>
      </c>
      <c r="E69" s="50">
        <v>16.192960977062864</v>
      </c>
      <c r="F69" s="45">
        <v>49618.64045278523</v>
      </c>
      <c r="G69" s="45">
        <v>967.3383973786118</v>
      </c>
      <c r="H69" s="51">
        <v>59.73820345450317</v>
      </c>
      <c r="I69" s="52">
        <v>1.949546357077409</v>
      </c>
      <c r="J69" s="53">
        <f>+F69-G69+L69</f>
        <v>52418.471002978855</v>
      </c>
      <c r="K69" s="54">
        <f>-100+J69*100/F69</f>
        <v>5.6426990434327</v>
      </c>
      <c r="L69" s="53">
        <v>3767.1689475722355</v>
      </c>
      <c r="M69" s="54">
        <f>-100+L69*100/G69</f>
        <v>289.4365154718223</v>
      </c>
      <c r="N69" s="51">
        <f>+L69*100/J69</f>
        <v>7.186720397392273</v>
      </c>
      <c r="O69" s="52">
        <f>+N69-I69</f>
        <v>5.237174040314864</v>
      </c>
      <c r="P69" s="82"/>
      <c r="Q69" s="56"/>
    </row>
    <row r="70" spans="1:17" ht="12.75">
      <c r="A70" s="58"/>
      <c r="B70" s="57" t="s">
        <v>23</v>
      </c>
      <c r="C70" s="57"/>
      <c r="D70" s="49">
        <v>583.3333333333334</v>
      </c>
      <c r="E70" s="50">
        <v>41.224519999999984</v>
      </c>
      <c r="F70" s="45">
        <v>81047.93942857142</v>
      </c>
      <c r="G70" s="45">
        <v>16067.150857142857</v>
      </c>
      <c r="H70" s="51">
        <v>389.747433254356</v>
      </c>
      <c r="I70" s="52">
        <v>19.82425582985122</v>
      </c>
      <c r="J70" s="53">
        <f>+F70-G70+L70</f>
        <v>74396.59217885713</v>
      </c>
      <c r="K70" s="54">
        <f>-100+J70*100/F70</f>
        <v>-8.206682731985069</v>
      </c>
      <c r="L70" s="53">
        <v>9415.803607428566</v>
      </c>
      <c r="M70" s="54">
        <f>-100+L70*100/G70</f>
        <v>-41.39717930610796</v>
      </c>
      <c r="N70" s="51">
        <f>+L70*100/J70</f>
        <v>12.656229716533248</v>
      </c>
      <c r="O70" s="52">
        <f>+N70-I70</f>
        <v>-7.168026113317973</v>
      </c>
      <c r="P70" s="82"/>
      <c r="Q70" s="56"/>
    </row>
    <row r="71" spans="1:17" ht="12.75">
      <c r="A71" s="58"/>
      <c r="B71" s="57" t="s">
        <v>24</v>
      </c>
      <c r="C71" s="57"/>
      <c r="D71" s="49">
        <v>113.33333333333333</v>
      </c>
      <c r="E71" s="50">
        <v>23.72573529411764</v>
      </c>
      <c r="F71" s="45">
        <v>138021.92352941175</v>
      </c>
      <c r="G71" s="45">
        <v>5680.879411764706</v>
      </c>
      <c r="H71" s="51">
        <v>239.43955124430542</v>
      </c>
      <c r="I71" s="52">
        <v>4.115925402643834</v>
      </c>
      <c r="J71" s="53">
        <f>+F71-G71+L71</f>
        <v>140236.22924693013</v>
      </c>
      <c r="K71" s="54">
        <f>-100+J71*100/F71</f>
        <v>1.6043144892459935</v>
      </c>
      <c r="L71" s="53">
        <v>7895.185129283077</v>
      </c>
      <c r="M71" s="54">
        <f>-100+L71*100/G71</f>
        <v>38.978220747525455</v>
      </c>
      <c r="N71" s="51">
        <f>+L71*100/J71</f>
        <v>5.62991829691963</v>
      </c>
      <c r="O71" s="52">
        <f>+N71-I71</f>
        <v>1.5139928942757965</v>
      </c>
      <c r="P71" s="82"/>
      <c r="Q71" s="56"/>
    </row>
    <row r="72" spans="1:17" ht="12.75">
      <c r="A72" s="58"/>
      <c r="B72" s="57" t="s">
        <v>25</v>
      </c>
      <c r="C72" s="57"/>
      <c r="D72" s="49">
        <v>250.33333333333334</v>
      </c>
      <c r="E72" s="50">
        <v>25.856111850865492</v>
      </c>
      <c r="F72" s="45">
        <v>27963.611185086553</v>
      </c>
      <c r="G72" s="45">
        <v>5982.527296937416</v>
      </c>
      <c r="H72" s="51">
        <v>231.37768475955758</v>
      </c>
      <c r="I72" s="52">
        <v>21.393972535736</v>
      </c>
      <c r="J72" s="53">
        <f>+F72-G72+L72</f>
        <v>28533.357767828278</v>
      </c>
      <c r="K72" s="54">
        <f>-100+J72*100/F72</f>
        <v>2.0374571044156937</v>
      </c>
      <c r="L72" s="53">
        <v>6552.273879679143</v>
      </c>
      <c r="M72" s="54">
        <f>-100+L72*100/G72</f>
        <v>9.523509955957763</v>
      </c>
      <c r="N72" s="51">
        <f>+L72*100/J72</f>
        <v>22.9635570162966</v>
      </c>
      <c r="O72" s="52">
        <f>+N72-I72</f>
        <v>1.5695844805606</v>
      </c>
      <c r="P72" s="82"/>
      <c r="Q72" s="56"/>
    </row>
    <row r="73" spans="1:17" ht="12.75">
      <c r="A73" s="58"/>
      <c r="B73" s="57" t="s">
        <v>26</v>
      </c>
      <c r="C73" s="57"/>
      <c r="D73" s="49">
        <v>41.666666666666664</v>
      </c>
      <c r="E73" s="50">
        <v>48.742399999999996</v>
      </c>
      <c r="F73" s="45">
        <v>71921.232</v>
      </c>
      <c r="G73" s="45">
        <v>17611.952</v>
      </c>
      <c r="H73" s="51">
        <v>361.32714023109247</v>
      </c>
      <c r="I73" s="52">
        <v>24.48783413498812</v>
      </c>
      <c r="J73" s="53">
        <f>+F73-G73+L73</f>
        <v>66800.9942109375</v>
      </c>
      <c r="K73" s="54">
        <f>-100+J73*100/F73</f>
        <v>-7.119229811111282</v>
      </c>
      <c r="L73" s="53">
        <v>12491.7142109375</v>
      </c>
      <c r="M73" s="54">
        <f>-100+L73*100/G73</f>
        <v>-29.072517282936616</v>
      </c>
      <c r="N73" s="51">
        <f>+L73*100/J73</f>
        <v>18.69989265652606</v>
      </c>
      <c r="O73" s="52">
        <f>+N73-I73</f>
        <v>-5.787941478462059</v>
      </c>
      <c r="P73" s="82"/>
      <c r="Q73" s="56"/>
    </row>
    <row r="74" spans="1:17" ht="12.75">
      <c r="A74" s="58"/>
      <c r="B74" s="57" t="s">
        <v>27</v>
      </c>
      <c r="C74" s="57"/>
      <c r="D74" s="49">
        <v>165.66666666666666</v>
      </c>
      <c r="E74" s="50">
        <v>42.40344064386318</v>
      </c>
      <c r="F74" s="45">
        <v>53798.49094567404</v>
      </c>
      <c r="G74" s="45">
        <v>15639.470824949698</v>
      </c>
      <c r="H74" s="51">
        <v>368.82551480437746</v>
      </c>
      <c r="I74" s="52">
        <v>29.07046378074527</v>
      </c>
      <c r="J74" s="91">
        <f>+F74-G74+L74</f>
        <v>49021.08200510568</v>
      </c>
      <c r="K74" s="55">
        <f>-100+J74*100/F74</f>
        <v>-8.88019135219352</v>
      </c>
      <c r="L74" s="53">
        <v>10862.061884381337</v>
      </c>
      <c r="M74" s="55">
        <f>-100+L74*100/G74</f>
        <v>-30.54712652391629</v>
      </c>
      <c r="N74" s="51">
        <f>+L74*100/J74</f>
        <v>22.15793989053531</v>
      </c>
      <c r="O74" s="52">
        <f>+N74-I74</f>
        <v>-6.912523890209961</v>
      </c>
      <c r="P74" s="82"/>
      <c r="Q74" s="56"/>
    </row>
    <row r="75" spans="1:17" ht="12.75">
      <c r="A75" s="83"/>
      <c r="B75" s="4"/>
      <c r="C75" s="84" t="s">
        <v>28</v>
      </c>
      <c r="D75" s="61">
        <f>SUM(D67:D74)</f>
        <v>3181.333333333333</v>
      </c>
      <c r="E75" s="77">
        <v>28.726798659124242</v>
      </c>
      <c r="F75" s="78">
        <v>52578.88728263147</v>
      </c>
      <c r="G75" s="78">
        <v>8379.809134716112</v>
      </c>
      <c r="H75" s="68">
        <v>291.70703057280997</v>
      </c>
      <c r="I75" s="69">
        <v>15.937593143939043</v>
      </c>
      <c r="J75" s="85">
        <f>+F75-G75+L75</f>
        <v>51339.07814791536</v>
      </c>
      <c r="K75" s="64">
        <f>-100+J75*100/F75</f>
        <v>-2.3579980459678893</v>
      </c>
      <c r="L75" s="86">
        <v>7140</v>
      </c>
      <c r="M75" s="64">
        <f>-100+L75*100/G75</f>
        <v>-14.795195389114468</v>
      </c>
      <c r="N75" s="68">
        <f>+L75*100/J75</f>
        <v>13.907534489475289</v>
      </c>
      <c r="O75" s="69">
        <f>+N75-I75</f>
        <v>-2.0300586544637547</v>
      </c>
      <c r="P75" s="82"/>
      <c r="Q75" s="56"/>
    </row>
    <row r="76" spans="1:17" ht="12.75">
      <c r="A76" s="83"/>
      <c r="B76" s="4"/>
      <c r="C76" s="88"/>
      <c r="D76" s="61"/>
      <c r="E76" s="77"/>
      <c r="F76" s="78"/>
      <c r="G76" s="78"/>
      <c r="H76" s="68"/>
      <c r="I76" s="69"/>
      <c r="J76" s="92"/>
      <c r="K76" s="7"/>
      <c r="L76" s="7"/>
      <c r="M76" s="7"/>
      <c r="N76" s="5"/>
      <c r="O76" s="46"/>
      <c r="P76" s="42"/>
      <c r="Q76" s="56"/>
    </row>
    <row r="77" spans="1:17" ht="12.75">
      <c r="A77" s="35" t="s">
        <v>33</v>
      </c>
      <c r="B77" s="4"/>
      <c r="C77" s="88"/>
      <c r="D77" s="61"/>
      <c r="E77" s="77"/>
      <c r="F77" s="78"/>
      <c r="G77" s="78"/>
      <c r="H77" s="68"/>
      <c r="I77" s="69"/>
      <c r="J77" s="92"/>
      <c r="K77" s="7"/>
      <c r="L77" s="7"/>
      <c r="M77" s="7"/>
      <c r="N77" s="5"/>
      <c r="O77" s="46"/>
      <c r="P77" s="42"/>
      <c r="Q77" s="56"/>
    </row>
    <row r="78" spans="1:17" ht="12.75">
      <c r="A78" s="42"/>
      <c r="B78" s="43" t="s">
        <v>18</v>
      </c>
      <c r="C78" s="43"/>
      <c r="D78" s="36"/>
      <c r="E78" s="44"/>
      <c r="F78" s="45"/>
      <c r="G78" s="45"/>
      <c r="H78" s="37"/>
      <c r="I78" s="40"/>
      <c r="O78" s="46"/>
      <c r="Q78" s="56"/>
    </row>
    <row r="79" spans="1:17" ht="12.75" customHeight="1">
      <c r="A79" s="58" t="s">
        <v>19</v>
      </c>
      <c r="B79" s="57" t="s">
        <v>20</v>
      </c>
      <c r="C79" s="57"/>
      <c r="D79" s="49">
        <v>719.6666666666666</v>
      </c>
      <c r="E79" s="50">
        <v>61.36480314960636</v>
      </c>
      <c r="F79" s="45">
        <v>34644.989810097264</v>
      </c>
      <c r="G79" s="45">
        <v>23038.776285317275</v>
      </c>
      <c r="H79" s="51">
        <v>375.439585932495</v>
      </c>
      <c r="I79" s="52">
        <v>66.49959030613608</v>
      </c>
      <c r="J79" s="53">
        <f>+F79-G79+L79</f>
        <v>24439.067025937937</v>
      </c>
      <c r="K79" s="54">
        <f>-100+J79*100/F79</f>
        <v>-29.45858215026756</v>
      </c>
      <c r="L79" s="53">
        <v>12832.853501157948</v>
      </c>
      <c r="M79" s="54">
        <f>-100+L79*100/G79</f>
        <v>-44.2988926918988</v>
      </c>
      <c r="N79" s="51">
        <f>+L79*100/J79</f>
        <v>52.509588387879305</v>
      </c>
      <c r="O79" s="52">
        <f>+N79-I79</f>
        <v>-13.99000191825678</v>
      </c>
      <c r="P79" s="82"/>
      <c r="Q79" s="56"/>
    </row>
    <row r="80" spans="1:17" ht="12.75">
      <c r="A80" s="58"/>
      <c r="B80" s="57" t="s">
        <v>21</v>
      </c>
      <c r="C80" s="57"/>
      <c r="D80" s="49">
        <v>29.666666666666668</v>
      </c>
      <c r="E80" s="50">
        <v>13.223932584269662</v>
      </c>
      <c r="F80" s="45">
        <v>49602.22471910113</v>
      </c>
      <c r="G80" s="45">
        <v>4540.0224719101125</v>
      </c>
      <c r="H80" s="51">
        <v>343.3186340733944</v>
      </c>
      <c r="I80" s="52">
        <v>9.152860577565614</v>
      </c>
      <c r="J80" s="53">
        <f>+F80-G80+L80</f>
        <v>47349.20224719102</v>
      </c>
      <c r="K80" s="54">
        <f>-100+J80*100/F80</f>
        <v>-4.542180284592163</v>
      </c>
      <c r="L80" s="53">
        <v>2287</v>
      </c>
      <c r="M80" s="54">
        <f>-100+L80*100/G80</f>
        <v>-49.62580000098995</v>
      </c>
      <c r="N80" s="51">
        <f>+L80*100/J80</f>
        <v>4.830070817371957</v>
      </c>
      <c r="O80" s="52">
        <f>+N80-I80</f>
        <v>-4.322789760193657</v>
      </c>
      <c r="P80" s="82"/>
      <c r="Q80" s="56"/>
    </row>
    <row r="81" spans="1:17" ht="12.75">
      <c r="A81" s="58"/>
      <c r="B81" s="57" t="s">
        <v>22</v>
      </c>
      <c r="C81" s="57"/>
      <c r="D81" s="49">
        <v>422.6666666666667</v>
      </c>
      <c r="E81" s="50">
        <v>42.05668769716092</v>
      </c>
      <c r="F81" s="45">
        <v>55169.638801261826</v>
      </c>
      <c r="G81" s="45">
        <v>3876.7657728706627</v>
      </c>
      <c r="H81" s="51">
        <v>92.17953160710675</v>
      </c>
      <c r="I81" s="52">
        <v>7.0269913979969605</v>
      </c>
      <c r="J81" s="53">
        <f>+F81-G81+L81</f>
        <v>59587.319619873815</v>
      </c>
      <c r="K81" s="54">
        <f>-100+J81*100/F81</f>
        <v>8.007449232223266</v>
      </c>
      <c r="L81" s="53">
        <v>8294.446591482649</v>
      </c>
      <c r="M81" s="54">
        <f>-100+L81*100/G81</f>
        <v>113.95273992374288</v>
      </c>
      <c r="N81" s="51">
        <f>+L81*100/J81</f>
        <v>13.91981825058674</v>
      </c>
      <c r="O81" s="52">
        <f>+N81-I81</f>
        <v>6.89282685258978</v>
      </c>
      <c r="P81" s="82"/>
      <c r="Q81" s="56"/>
    </row>
    <row r="82" spans="1:17" ht="12.75">
      <c r="A82" s="58"/>
      <c r="B82" s="57" t="s">
        <v>23</v>
      </c>
      <c r="C82" s="57"/>
      <c r="D82" s="49">
        <v>314.3333333333333</v>
      </c>
      <c r="E82" s="50">
        <v>57.82292682926833</v>
      </c>
      <c r="F82" s="45">
        <v>50044.16118769883</v>
      </c>
      <c r="G82" s="45">
        <v>12699.704135737009</v>
      </c>
      <c r="H82" s="51">
        <v>219.6309462721416</v>
      </c>
      <c r="I82" s="52">
        <v>25.376994706944306</v>
      </c>
      <c r="J82" s="53">
        <f>+F82-G82+L82</f>
        <v>49510.42250689289</v>
      </c>
      <c r="K82" s="54">
        <f>-100+J82*100/F82</f>
        <v>-1.0665353722366575</v>
      </c>
      <c r="L82" s="53">
        <v>12165.96545493107</v>
      </c>
      <c r="M82" s="54">
        <f>-100+L82*100/G82</f>
        <v>-4.202764687281146</v>
      </c>
      <c r="N82" s="51">
        <f>+L82*100/J82</f>
        <v>24.57253410276859</v>
      </c>
      <c r="O82" s="52">
        <f>+N82-I82</f>
        <v>-0.8044606041757163</v>
      </c>
      <c r="P82" s="82"/>
      <c r="Q82" s="56"/>
    </row>
    <row r="83" spans="1:17" ht="12.75">
      <c r="A83" s="58"/>
      <c r="B83" s="57" t="s">
        <v>24</v>
      </c>
      <c r="C83" s="57"/>
      <c r="D83" s="49">
        <v>36</v>
      </c>
      <c r="E83" s="50">
        <v>36.66722222222222</v>
      </c>
      <c r="F83" s="45">
        <v>165878.6851851852</v>
      </c>
      <c r="G83" s="45">
        <v>7588.277777777777</v>
      </c>
      <c r="H83" s="51">
        <v>206.94989469856517</v>
      </c>
      <c r="I83" s="52">
        <v>4.5745948427950855</v>
      </c>
      <c r="J83" s="53">
        <f>+F83-G83+L83</f>
        <v>165419.42969444446</v>
      </c>
      <c r="K83" s="54">
        <f>-100+J83*100/F83</f>
        <v>-0.2768622684873776</v>
      </c>
      <c r="L83" s="53">
        <v>7129.022287037036</v>
      </c>
      <c r="M83" s="54">
        <f>-100+L83*100/G83</f>
        <v>-6.052170257731845</v>
      </c>
      <c r="N83" s="51">
        <f>+L83*100/J83</f>
        <v>4.309664408954531</v>
      </c>
      <c r="O83" s="52">
        <f>+N83-I83</f>
        <v>-0.26493043384055426</v>
      </c>
      <c r="P83" s="82"/>
      <c r="Q83" s="56"/>
    </row>
    <row r="84" spans="1:17" ht="12.75">
      <c r="A84" s="58"/>
      <c r="B84" s="57" t="s">
        <v>25</v>
      </c>
      <c r="C84" s="57"/>
      <c r="D84" s="49">
        <v>234.33333333333334</v>
      </c>
      <c r="E84" s="50">
        <v>43.674395448079686</v>
      </c>
      <c r="F84" s="45">
        <v>22048.694167852063</v>
      </c>
      <c r="G84" s="45">
        <v>9640.220483641537</v>
      </c>
      <c r="H84" s="51">
        <v>220.7293400340681</v>
      </c>
      <c r="I84" s="52">
        <v>43.722410090378</v>
      </c>
      <c r="J84" s="53">
        <f>+F84-G84+L84</f>
        <v>21448.780260312946</v>
      </c>
      <c r="K84" s="54">
        <f>-100+J84*100/F84</f>
        <v>-2.720859126495668</v>
      </c>
      <c r="L84" s="53">
        <v>9040.306576102417</v>
      </c>
      <c r="M84" s="54">
        <f>-100+L84*100/G84</f>
        <v>-6.223030983130641</v>
      </c>
      <c r="N84" s="51">
        <f>+L84*100/J84</f>
        <v>42.14834814094233</v>
      </c>
      <c r="O84" s="52">
        <f>+N84-I84</f>
        <v>-1.5740619494356665</v>
      </c>
      <c r="P84" s="82"/>
      <c r="Q84" s="56"/>
    </row>
    <row r="85" spans="1:17" ht="12.75">
      <c r="A85" s="58"/>
      <c r="B85" s="57" t="s">
        <v>26</v>
      </c>
      <c r="C85" s="57"/>
      <c r="D85" s="49">
        <v>51</v>
      </c>
      <c r="E85" s="50">
        <v>43.816405228758164</v>
      </c>
      <c r="F85" s="45">
        <v>30649.823529411766</v>
      </c>
      <c r="G85" s="45">
        <v>8824.287581699346</v>
      </c>
      <c r="H85" s="51">
        <v>201.3923217942962</v>
      </c>
      <c r="I85" s="52">
        <v>28.790663584837624</v>
      </c>
      <c r="J85" s="53">
        <f>+F85-G85+L85</f>
        <v>30912.06749673203</v>
      </c>
      <c r="K85" s="54">
        <f>-100+J85*100/F85</f>
        <v>0.8556133025321202</v>
      </c>
      <c r="L85" s="53">
        <v>9086.531549019606</v>
      </c>
      <c r="M85" s="54">
        <f>-100+L85*100/G85</f>
        <v>2.9718429379401385</v>
      </c>
      <c r="N85" s="51">
        <f>+L85*100/J85</f>
        <v>29.394771313760295</v>
      </c>
      <c r="O85" s="52">
        <f>+N85-I85</f>
        <v>0.6041077289226706</v>
      </c>
      <c r="P85" s="82"/>
      <c r="Q85" s="56"/>
    </row>
    <row r="86" spans="1:17" ht="12.75">
      <c r="A86" s="58"/>
      <c r="B86" s="57" t="s">
        <v>27</v>
      </c>
      <c r="C86" s="57"/>
      <c r="D86" s="49">
        <v>157.66666666666666</v>
      </c>
      <c r="E86" s="50">
        <v>53.040253699788614</v>
      </c>
      <c r="F86" s="45">
        <v>34973.19661733615</v>
      </c>
      <c r="G86" s="45">
        <v>12300.31289640592</v>
      </c>
      <c r="H86" s="51">
        <v>231.90524249801882</v>
      </c>
      <c r="I86" s="52">
        <v>35.17068522786583</v>
      </c>
      <c r="J86" s="53">
        <f>+F86-G86+L86</f>
        <v>33882.22974207188</v>
      </c>
      <c r="K86" s="54">
        <f>-100+J86*100/F86</f>
        <v>-3.119437114088342</v>
      </c>
      <c r="L86" s="53">
        <v>11209.34602114165</v>
      </c>
      <c r="M86" s="54">
        <f>-100+L86*100/G86</f>
        <v>-8.869423765496606</v>
      </c>
      <c r="N86" s="51">
        <f>+L86*100/J86</f>
        <v>33.08325959204184</v>
      </c>
      <c r="O86" s="52">
        <f>+N86-I86</f>
        <v>-2.0874256358239904</v>
      </c>
      <c r="P86" s="82"/>
      <c r="Q86" s="56"/>
    </row>
    <row r="87" spans="1:17" ht="12.75">
      <c r="A87" s="58"/>
      <c r="B87" s="59"/>
      <c r="C87" s="60" t="s">
        <v>28</v>
      </c>
      <c r="D87" s="61">
        <f>SUM(D79:D86)</f>
        <v>1965.3333333333335</v>
      </c>
      <c r="E87" s="77">
        <v>52.23431987788335</v>
      </c>
      <c r="F87" s="78">
        <v>42572.37991858887</v>
      </c>
      <c r="G87" s="78">
        <v>13874.001526458616</v>
      </c>
      <c r="H87" s="68">
        <v>265.6108389827631</v>
      </c>
      <c r="I87" s="69">
        <v>32.589208197873496</v>
      </c>
      <c r="J87" s="63">
        <f>+F87-G87+L87</f>
        <v>39505.18954986436</v>
      </c>
      <c r="K87" s="66">
        <f>-100+J87*100/F87</f>
        <v>-7.204648588098436</v>
      </c>
      <c r="L87" s="67">
        <v>10806.8111577341</v>
      </c>
      <c r="M87" s="66">
        <f>-100+L87*100/G87</f>
        <v>-22.10746743018001</v>
      </c>
      <c r="N87" s="68">
        <f>+L87*100/J87</f>
        <v>27.355421606301864</v>
      </c>
      <c r="O87" s="69">
        <f>+N87-I87</f>
        <v>-5.233786591571633</v>
      </c>
      <c r="P87" s="82"/>
      <c r="Q87" s="56"/>
    </row>
    <row r="88" spans="1:17" ht="12.75">
      <c r="A88" s="58"/>
      <c r="B88" s="57"/>
      <c r="C88" s="57"/>
      <c r="D88" s="49"/>
      <c r="E88" s="50"/>
      <c r="F88" s="45"/>
      <c r="G88" s="45"/>
      <c r="H88" s="51"/>
      <c r="I88" s="52"/>
      <c r="J88" s="53"/>
      <c r="K88" s="54"/>
      <c r="L88" s="53"/>
      <c r="M88" s="54"/>
      <c r="N88" s="51"/>
      <c r="O88" s="52"/>
      <c r="Q88" s="56"/>
    </row>
    <row r="89" spans="1:17" ht="12.75">
      <c r="A89" s="70"/>
      <c r="B89" s="71" t="s">
        <v>18</v>
      </c>
      <c r="C89" s="71"/>
      <c r="D89" s="49"/>
      <c r="E89" s="50"/>
      <c r="F89" s="45"/>
      <c r="G89" s="45"/>
      <c r="H89" s="51"/>
      <c r="I89" s="52"/>
      <c r="J89" s="53"/>
      <c r="K89" s="54"/>
      <c r="L89" s="53"/>
      <c r="M89" s="54"/>
      <c r="N89" s="51"/>
      <c r="O89" s="52"/>
      <c r="Q89" s="56"/>
    </row>
    <row r="90" spans="1:17" ht="12.75" customHeight="1">
      <c r="A90" s="58" t="s">
        <v>29</v>
      </c>
      <c r="B90" s="57" t="s">
        <v>20</v>
      </c>
      <c r="C90" s="57"/>
      <c r="D90" s="49">
        <v>42.666666666666664</v>
      </c>
      <c r="E90" s="50">
        <v>12.923203124999997</v>
      </c>
      <c r="F90" s="45">
        <v>17737.7109375</v>
      </c>
      <c r="G90" s="51"/>
      <c r="H90" s="51"/>
      <c r="I90" s="52"/>
      <c r="J90" s="53">
        <f>+F90+L90</f>
        <v>19449.89484375</v>
      </c>
      <c r="K90" s="54">
        <f>-100+J90*100/F90</f>
        <v>9.652789541350586</v>
      </c>
      <c r="L90" s="53">
        <v>1712.1839062500003</v>
      </c>
      <c r="M90" s="54"/>
      <c r="N90" s="51">
        <f>+L90*100/J90</f>
        <v>8.80304968229785</v>
      </c>
      <c r="O90" s="52">
        <f>+N90-I90</f>
        <v>8.80304968229785</v>
      </c>
      <c r="Q90" s="56"/>
    </row>
    <row r="91" spans="1:17" ht="12.75">
      <c r="A91" s="58"/>
      <c r="B91" s="57" t="s">
        <v>21</v>
      </c>
      <c r="C91" s="57"/>
      <c r="D91" s="49">
        <v>118.66666666666667</v>
      </c>
      <c r="E91" s="50">
        <v>3.35</v>
      </c>
      <c r="F91" s="45">
        <v>81410</v>
      </c>
      <c r="G91" s="51"/>
      <c r="H91" s="51"/>
      <c r="I91" s="52"/>
      <c r="J91" s="53">
        <f>+F91+L91</f>
        <v>82073.627247191</v>
      </c>
      <c r="K91" s="54">
        <f>-100+J91*100/F91</f>
        <v>0.8151667451062536</v>
      </c>
      <c r="L91" s="53">
        <v>663.6272471910112</v>
      </c>
      <c r="M91" s="54"/>
      <c r="N91" s="51">
        <f>+L91*100/J91</f>
        <v>0.8085755064684605</v>
      </c>
      <c r="O91" s="52">
        <f>+N91-I91</f>
        <v>0.8085755064684605</v>
      </c>
      <c r="Q91" s="56"/>
    </row>
    <row r="92" spans="1:17" ht="12.75">
      <c r="A92" s="58"/>
      <c r="B92" s="57" t="s">
        <v>22</v>
      </c>
      <c r="C92" s="57"/>
      <c r="D92" s="49">
        <v>185</v>
      </c>
      <c r="E92" s="50">
        <v>14.699279279279276</v>
      </c>
      <c r="F92" s="45">
        <v>173083.84144144144</v>
      </c>
      <c r="G92" s="51"/>
      <c r="H92" s="51"/>
      <c r="I92" s="52"/>
      <c r="J92" s="53">
        <f>+F92+L92</f>
        <v>175930.59323243244</v>
      </c>
      <c r="K92" s="54">
        <f>-100+J92*100/F92</f>
        <v>1.6447241794977998</v>
      </c>
      <c r="L92" s="53">
        <v>2846.751790990992</v>
      </c>
      <c r="M92" s="54"/>
      <c r="N92" s="51">
        <f>+L92*100/J92</f>
        <v>1.6181107212149155</v>
      </c>
      <c r="O92" s="52">
        <f>+N92-I92</f>
        <v>1.6181107212149155</v>
      </c>
      <c r="Q92" s="56"/>
    </row>
    <row r="93" spans="1:17" ht="12.75">
      <c r="A93" s="58"/>
      <c r="B93" s="57" t="s">
        <v>23</v>
      </c>
      <c r="C93" s="57"/>
      <c r="D93" s="49">
        <v>24</v>
      </c>
      <c r="E93" s="50">
        <v>41.409166666666664</v>
      </c>
      <c r="F93" s="45">
        <v>36227.01388888889</v>
      </c>
      <c r="G93" s="51"/>
      <c r="H93" s="51"/>
      <c r="I93" s="52"/>
      <c r="J93" s="53">
        <f>+F93+L93</f>
        <v>38172.749444444446</v>
      </c>
      <c r="K93" s="54">
        <f>-100+J93*100/F93</f>
        <v>5.370952078808585</v>
      </c>
      <c r="L93" s="53">
        <v>1945.7355555555557</v>
      </c>
      <c r="M93" s="54"/>
      <c r="N93" s="51">
        <f>+L93*100/J93</f>
        <v>5.097184729612743</v>
      </c>
      <c r="O93" s="52">
        <f>+N93-I93</f>
        <v>5.097184729612743</v>
      </c>
      <c r="Q93" s="56"/>
    </row>
    <row r="94" spans="1:17" ht="12.75">
      <c r="A94" s="58"/>
      <c r="B94" s="57" t="s">
        <v>24</v>
      </c>
      <c r="C94" s="57"/>
      <c r="D94" s="49">
        <v>6</v>
      </c>
      <c r="E94" s="50">
        <v>5.305</v>
      </c>
      <c r="F94" s="45">
        <v>26593.277777777777</v>
      </c>
      <c r="G94" s="51"/>
      <c r="H94" s="51"/>
      <c r="I94" s="52"/>
      <c r="J94" s="53">
        <f>+F94+L94</f>
        <v>27674.975333333332</v>
      </c>
      <c r="K94" s="54">
        <f>-100+J94*100/F94</f>
        <v>4.067560097685501</v>
      </c>
      <c r="L94" s="72">
        <v>1081.6975555555557</v>
      </c>
      <c r="M94" s="54"/>
      <c r="N94" s="51">
        <f>+L94*100/J94</f>
        <v>3.90857640350883</v>
      </c>
      <c r="O94" s="52">
        <f>+N94-I94</f>
        <v>3.90857640350883</v>
      </c>
      <c r="Q94" s="56"/>
    </row>
    <row r="95" spans="1:17" ht="12.75">
      <c r="A95" s="58"/>
      <c r="B95" s="57" t="s">
        <v>25</v>
      </c>
      <c r="C95" s="57"/>
      <c r="D95" s="49">
        <v>39</v>
      </c>
      <c r="E95" s="50">
        <v>11.148803418803414</v>
      </c>
      <c r="F95" s="45">
        <v>45908.05982905983</v>
      </c>
      <c r="G95" s="51"/>
      <c r="H95" s="51"/>
      <c r="I95" s="52"/>
      <c r="J95" s="53">
        <f>+F95+L95</f>
        <v>48134.38658119658</v>
      </c>
      <c r="K95" s="54">
        <f>-100+J95*100/F95</f>
        <v>4.849533525107688</v>
      </c>
      <c r="L95" s="53">
        <v>2226.3267521367525</v>
      </c>
      <c r="M95" s="54"/>
      <c r="N95" s="51">
        <f>+L95*100/J95</f>
        <v>4.625231378779955</v>
      </c>
      <c r="O95" s="52">
        <f>+N95-I95</f>
        <v>4.625231378779955</v>
      </c>
      <c r="Q95" s="56"/>
    </row>
    <row r="96" spans="1:17" ht="12.75">
      <c r="A96" s="58"/>
      <c r="B96" s="57" t="s">
        <v>26</v>
      </c>
      <c r="C96" s="57"/>
      <c r="D96" s="49">
        <v>5.333333333333333</v>
      </c>
      <c r="E96" s="50" t="s">
        <v>30</v>
      </c>
      <c r="F96" s="45" t="s">
        <v>30</v>
      </c>
      <c r="G96" s="45"/>
      <c r="H96" s="51"/>
      <c r="I96" s="52"/>
      <c r="J96" s="38" t="s">
        <v>30</v>
      </c>
      <c r="K96" s="75" t="s">
        <v>30</v>
      </c>
      <c r="L96" s="75" t="s">
        <v>30</v>
      </c>
      <c r="M96" s="75"/>
      <c r="N96" s="75" t="s">
        <v>30</v>
      </c>
      <c r="O96" s="52" t="s">
        <v>30</v>
      </c>
      <c r="Q96" s="56"/>
    </row>
    <row r="97" spans="1:17" ht="12.75">
      <c r="A97" s="58"/>
      <c r="B97" s="57" t="s">
        <v>27</v>
      </c>
      <c r="C97" s="57"/>
      <c r="D97" s="49">
        <v>8.666666666666666</v>
      </c>
      <c r="E97" s="50">
        <v>10.235384615384618</v>
      </c>
      <c r="F97" s="45">
        <v>26863.73076923077</v>
      </c>
      <c r="G97" s="45"/>
      <c r="H97" s="51"/>
      <c r="I97" s="52"/>
      <c r="J97" s="53">
        <f>+F97+L97</f>
        <v>28837.76188034188</v>
      </c>
      <c r="K97" s="54">
        <f>-100+J97*100/F97</f>
        <v>7.348313337669879</v>
      </c>
      <c r="L97" s="53">
        <v>1974.031111111111</v>
      </c>
      <c r="M97" s="54"/>
      <c r="N97" s="51">
        <f>+L97*100/J97</f>
        <v>6.845299296464363</v>
      </c>
      <c r="O97" s="52">
        <f>+N97-I97</f>
        <v>6.845299296464363</v>
      </c>
      <c r="Q97" s="56"/>
    </row>
    <row r="98" spans="1:17" ht="12.75">
      <c r="A98" s="76"/>
      <c r="B98" s="59"/>
      <c r="C98" s="60" t="s">
        <v>28</v>
      </c>
      <c r="D98" s="61">
        <f>SUM(D90:D97)</f>
        <v>429.33333333333337</v>
      </c>
      <c r="E98" s="77">
        <v>12.28</v>
      </c>
      <c r="F98" s="78">
        <v>106171.824534161</v>
      </c>
      <c r="G98" s="78"/>
      <c r="H98" s="68"/>
      <c r="I98" s="69"/>
      <c r="J98" s="63">
        <f>+F98+L98</f>
        <v>108118.04086870207</v>
      </c>
      <c r="K98" s="66">
        <f>-100+J98*100/F98</f>
        <v>1.8330817456328674</v>
      </c>
      <c r="L98" s="67">
        <v>1946.2163345410631</v>
      </c>
      <c r="M98" s="66"/>
      <c r="N98" s="68">
        <f>+L98*100/J98</f>
        <v>1.8000847212025763</v>
      </c>
      <c r="O98" s="69">
        <f>+N98-I98</f>
        <v>1.8000847212025763</v>
      </c>
      <c r="Q98" s="56"/>
    </row>
    <row r="99" spans="1:17" ht="12.75">
      <c r="A99" s="58"/>
      <c r="B99" s="57"/>
      <c r="C99" s="57"/>
      <c r="D99" s="49"/>
      <c r="E99" s="50"/>
      <c r="F99" s="45"/>
      <c r="G99" s="45"/>
      <c r="H99" s="51"/>
      <c r="I99" s="52"/>
      <c r="J99" s="53"/>
      <c r="K99" s="54"/>
      <c r="L99" s="53"/>
      <c r="M99" s="54"/>
      <c r="N99" s="51"/>
      <c r="O99" s="52"/>
      <c r="Q99" s="56"/>
    </row>
    <row r="100" spans="1:17" ht="12.75">
      <c r="A100" s="70"/>
      <c r="B100" s="71" t="s">
        <v>18</v>
      </c>
      <c r="C100" s="71"/>
      <c r="D100" s="49"/>
      <c r="E100" s="80"/>
      <c r="F100" s="45"/>
      <c r="G100" s="45"/>
      <c r="H100" s="81"/>
      <c r="I100" s="46"/>
      <c r="J100" s="53"/>
      <c r="K100" s="53"/>
      <c r="L100" s="53"/>
      <c r="M100" s="54"/>
      <c r="N100" s="51"/>
      <c r="O100" s="52"/>
      <c r="Q100" s="56"/>
    </row>
    <row r="101" spans="1:17" ht="12.75" customHeight="1">
      <c r="A101" s="58" t="s">
        <v>31</v>
      </c>
      <c r="B101" s="57" t="s">
        <v>20</v>
      </c>
      <c r="C101" s="57"/>
      <c r="D101" s="49">
        <v>762.3333333333334</v>
      </c>
      <c r="E101" s="50">
        <v>58.65359860078712</v>
      </c>
      <c r="F101" s="45">
        <v>33698.71447310888</v>
      </c>
      <c r="G101" s="45">
        <v>21749.330126803674</v>
      </c>
      <c r="H101" s="51">
        <v>370.8098163735141</v>
      </c>
      <c r="I101" s="52">
        <v>64.54053356889726</v>
      </c>
      <c r="J101" s="53">
        <f>+F101-G101+L101</f>
        <v>24213.925406646267</v>
      </c>
      <c r="K101" s="45">
        <f>-100+J101*100/F101</f>
        <v>-28.145848335049536</v>
      </c>
      <c r="L101" s="53">
        <v>12264.541060341066</v>
      </c>
      <c r="M101" s="54">
        <f>-100+L101*100/G101</f>
        <v>-43.609568713905546</v>
      </c>
      <c r="N101" s="51">
        <f>+L101*100/J101</f>
        <v>50.650775759698504</v>
      </c>
      <c r="O101" s="52">
        <f>+N101-I101</f>
        <v>-13.889757809198755</v>
      </c>
      <c r="P101" s="82"/>
      <c r="Q101" s="56"/>
    </row>
    <row r="102" spans="1:17" ht="12.75">
      <c r="A102" s="58"/>
      <c r="B102" s="57" t="s">
        <v>21</v>
      </c>
      <c r="C102" s="57"/>
      <c r="D102" s="49">
        <v>148.33333333333334</v>
      </c>
      <c r="E102" s="50">
        <v>5.33</v>
      </c>
      <c r="F102" s="45">
        <v>75034</v>
      </c>
      <c r="G102" s="45">
        <v>908.0044943820225</v>
      </c>
      <c r="H102" s="51">
        <v>31.52284236238373</v>
      </c>
      <c r="I102" s="52">
        <v>1.2123468784307678</v>
      </c>
      <c r="J102" s="53">
        <f>+F102-G102+L102</f>
        <v>75291.99550561798</v>
      </c>
      <c r="K102" s="54">
        <f>-100+J102*100/F102</f>
        <v>0.3438381342031249</v>
      </c>
      <c r="L102" s="53">
        <v>1166</v>
      </c>
      <c r="M102" s="54">
        <f>-100+L102*100/G102</f>
        <v>28.41346130049348</v>
      </c>
      <c r="N102" s="51">
        <f>+L102*100/J102</f>
        <v>1.5486373978665473</v>
      </c>
      <c r="O102" s="52">
        <f>+N102-I102</f>
        <v>0.3362905194357795</v>
      </c>
      <c r="P102" s="82"/>
      <c r="Q102" s="56"/>
    </row>
    <row r="103" spans="1:17" ht="12.75">
      <c r="A103" s="58"/>
      <c r="B103" s="57" t="s">
        <v>22</v>
      </c>
      <c r="C103" s="57"/>
      <c r="D103" s="49">
        <v>607.6666666666666</v>
      </c>
      <c r="E103" s="50">
        <v>33.727910038398264</v>
      </c>
      <c r="F103" s="45">
        <v>91067.81897970379</v>
      </c>
      <c r="G103" s="45">
        <v>2696.5106966538674</v>
      </c>
      <c r="H103" s="51">
        <v>79.94894120578377</v>
      </c>
      <c r="I103" s="52">
        <v>2.960991848563801</v>
      </c>
      <c r="J103" s="53">
        <f>+F103-G103+L103</f>
        <v>95026.92653044433</v>
      </c>
      <c r="K103" s="54">
        <f>-100+J103*100/F103</f>
        <v>4.347427658965785</v>
      </c>
      <c r="L103" s="53">
        <v>6655.6182473944045</v>
      </c>
      <c r="M103" s="54">
        <f>-100+L103*100/G103</f>
        <v>146.82335789186527</v>
      </c>
      <c r="N103" s="51">
        <f>+L103*100/J103</f>
        <v>7.003928770928002</v>
      </c>
      <c r="O103" s="52">
        <f>+N103-I103</f>
        <v>4.0429369223642</v>
      </c>
      <c r="P103" s="82"/>
      <c r="Q103" s="56"/>
    </row>
    <row r="104" spans="1:17" ht="12.75">
      <c r="A104" s="58"/>
      <c r="B104" s="57" t="s">
        <v>23</v>
      </c>
      <c r="C104" s="57"/>
      <c r="D104" s="49">
        <v>338.3333333333333</v>
      </c>
      <c r="E104" s="50">
        <v>56.65860098522172</v>
      </c>
      <c r="F104" s="45">
        <v>49064.02857142857</v>
      </c>
      <c r="G104" s="45">
        <v>11798.83842364532</v>
      </c>
      <c r="H104" s="51">
        <v>208.2444362987857</v>
      </c>
      <c r="I104" s="52">
        <v>24.04783864510492</v>
      </c>
      <c r="J104" s="53">
        <f>+F104-G104+L104</f>
        <v>49150.428402955666</v>
      </c>
      <c r="K104" s="54">
        <f>-100+J104*100/F104</f>
        <v>0.17609608106539554</v>
      </c>
      <c r="L104" s="53">
        <v>11885.238255172413</v>
      </c>
      <c r="M104" s="54">
        <f>-100+L104*100/G104</f>
        <v>0.7322740461802084</v>
      </c>
      <c r="N104" s="51">
        <f>+L104*100/J104</f>
        <v>24.181352312399568</v>
      </c>
      <c r="O104" s="52">
        <f>+N104-I104</f>
        <v>0.13351366729464687</v>
      </c>
      <c r="P104" s="82"/>
      <c r="Q104" s="56"/>
    </row>
    <row r="105" spans="1:17" ht="12.75">
      <c r="A105" s="58"/>
      <c r="B105" s="57" t="s">
        <v>24</v>
      </c>
      <c r="C105" s="57"/>
      <c r="D105" s="49">
        <v>42</v>
      </c>
      <c r="E105" s="50">
        <v>32.186904761904756</v>
      </c>
      <c r="F105" s="45">
        <v>145980.76984126985</v>
      </c>
      <c r="G105" s="45">
        <v>6504.238095238095</v>
      </c>
      <c r="H105" s="51">
        <v>202.07715353034732</v>
      </c>
      <c r="I105" s="52">
        <v>4.455544454458206</v>
      </c>
      <c r="J105" s="53">
        <f>+F105-G105+L105</f>
        <v>145879.58999406625</v>
      </c>
      <c r="K105" s="54">
        <f>-100+J105*100/F105</f>
        <v>-0.06931039431674435</v>
      </c>
      <c r="L105" s="53">
        <v>6403.058248034515</v>
      </c>
      <c r="M105" s="54">
        <f>-100+L105*100/G105</f>
        <v>-1.555598760716606</v>
      </c>
      <c r="N105" s="51">
        <f>+L105*100/J105</f>
        <v>4.389276284842151</v>
      </c>
      <c r="O105" s="52">
        <f>+N105-I105</f>
        <v>-0.06626816961605453</v>
      </c>
      <c r="P105" s="82"/>
      <c r="Q105" s="56"/>
    </row>
    <row r="106" spans="1:17" ht="12.75">
      <c r="A106" s="58"/>
      <c r="B106" s="57" t="s">
        <v>25</v>
      </c>
      <c r="C106" s="57"/>
      <c r="D106" s="49">
        <v>273.3333333333333</v>
      </c>
      <c r="E106" s="50">
        <v>39.03354878048783</v>
      </c>
      <c r="F106" s="45">
        <v>25453.018292682926</v>
      </c>
      <c r="G106" s="45">
        <v>8264.725609756097</v>
      </c>
      <c r="H106" s="51">
        <v>211.73390244976872</v>
      </c>
      <c r="I106" s="52">
        <v>32.47051298482738</v>
      </c>
      <c r="J106" s="53">
        <f>+F106-G106+L106</f>
        <v>25263.69856463415</v>
      </c>
      <c r="K106" s="54">
        <f>-100+J106*100/F106</f>
        <v>-0.7438006992797312</v>
      </c>
      <c r="L106" s="53">
        <v>8075.405881707319</v>
      </c>
      <c r="M106" s="54">
        <f>-100+L106*100/G106</f>
        <v>-2.2906958680551384</v>
      </c>
      <c r="N106" s="51">
        <f>+L106*100/J106</f>
        <v>31.9644641937417</v>
      </c>
      <c r="O106" s="52">
        <f>+N106-I106</f>
        <v>-0.5060487910856786</v>
      </c>
      <c r="P106" s="82"/>
      <c r="Q106" s="56"/>
    </row>
    <row r="107" spans="1:17" ht="12.75">
      <c r="A107" s="58"/>
      <c r="B107" s="57" t="s">
        <v>26</v>
      </c>
      <c r="C107" s="57"/>
      <c r="D107" s="49">
        <v>56.333333333333336</v>
      </c>
      <c r="E107" s="50">
        <v>40.61431952662721</v>
      </c>
      <c r="F107" s="45">
        <v>29240.91124260355</v>
      </c>
      <c r="G107" s="45">
        <v>7988.852071005917</v>
      </c>
      <c r="H107" s="51">
        <v>196.70037967196112</v>
      </c>
      <c r="I107" s="52">
        <v>27.320804077289786</v>
      </c>
      <c r="J107" s="53">
        <f>+F107-G107+L107</f>
        <v>29664.433857988166</v>
      </c>
      <c r="K107" s="54">
        <f>-100+J107*100/F107</f>
        <v>1.448390619125263</v>
      </c>
      <c r="L107" s="53">
        <v>8412.37468639053</v>
      </c>
      <c r="M107" s="54">
        <f>-100+L107*100/G107</f>
        <v>5.301420174266482</v>
      </c>
      <c r="N107" s="51">
        <f>+L107*100/J107</f>
        <v>28.358453515960864</v>
      </c>
      <c r="O107" s="52">
        <f>+N107-I107</f>
        <v>1.0376494386710782</v>
      </c>
      <c r="P107" s="82"/>
      <c r="Q107" s="56"/>
    </row>
    <row r="108" spans="1:17" ht="12.75">
      <c r="A108" s="58"/>
      <c r="B108" s="48" t="s">
        <v>27</v>
      </c>
      <c r="C108" s="48"/>
      <c r="D108" s="49">
        <v>166.33333333333334</v>
      </c>
      <c r="E108" s="50">
        <v>50.80993987975955</v>
      </c>
      <c r="F108" s="45">
        <v>34550.65931863728</v>
      </c>
      <c r="G108" s="45">
        <v>11659.41482965932</v>
      </c>
      <c r="H108" s="51">
        <v>229.47114004171294</v>
      </c>
      <c r="I108" s="52">
        <v>33.7458533631224</v>
      </c>
      <c r="J108" s="53">
        <f>+F108-G108+L108</f>
        <v>33631.07542284569</v>
      </c>
      <c r="K108" s="55">
        <f>-100+J108*100/F108</f>
        <v>-2.661552381130818</v>
      </c>
      <c r="L108" s="53">
        <v>10739.830933867735</v>
      </c>
      <c r="M108" s="55">
        <f>-100+L108*100/G108</f>
        <v>-7.887050158403653</v>
      </c>
      <c r="N108" s="51">
        <f>+L108*100/J108</f>
        <v>31.934247712376557</v>
      </c>
      <c r="O108" s="52">
        <f>+N108-I108</f>
        <v>-1.8116056507458431</v>
      </c>
      <c r="P108" s="82"/>
      <c r="Q108" s="56"/>
    </row>
    <row r="109" spans="1:17" ht="12.75">
      <c r="A109" s="83"/>
      <c r="B109" s="4"/>
      <c r="C109" s="84" t="s">
        <v>28</v>
      </c>
      <c r="D109" s="61">
        <f>SUM(D101:D108)</f>
        <v>2394.6666666666665</v>
      </c>
      <c r="E109" s="77">
        <v>45.07</v>
      </c>
      <c r="F109" s="78">
        <v>53967.8649777283</v>
      </c>
      <c r="G109" s="78">
        <v>11386.569181514476</v>
      </c>
      <c r="H109" s="68">
        <v>244.74178970533683</v>
      </c>
      <c r="I109" s="69">
        <v>21.10114093761226</v>
      </c>
      <c r="J109" s="85">
        <f>+F109-G109+L109</f>
        <v>51904.04507965653</v>
      </c>
      <c r="K109" s="64">
        <f>-100+J109*100/F109</f>
        <v>-3.8241644336374634</v>
      </c>
      <c r="L109" s="93">
        <v>9322.7492834427</v>
      </c>
      <c r="M109" s="64">
        <f>-100+L109*100/G109</f>
        <v>-18.125037183476522</v>
      </c>
      <c r="N109" s="68">
        <f>+L109*100/J109</f>
        <v>17.961508142833928</v>
      </c>
      <c r="O109" s="69">
        <f>+N109-I109</f>
        <v>-3.1396327947783327</v>
      </c>
      <c r="P109" s="82"/>
      <c r="Q109" s="56"/>
    </row>
    <row r="110" spans="1:17" ht="12.75">
      <c r="A110" s="83"/>
      <c r="B110" s="4"/>
      <c r="C110" s="84"/>
      <c r="D110" s="61"/>
      <c r="E110" s="77"/>
      <c r="F110" s="78"/>
      <c r="G110" s="78"/>
      <c r="H110" s="68"/>
      <c r="I110" s="69"/>
      <c r="J110" s="85"/>
      <c r="K110" s="64"/>
      <c r="L110" s="93"/>
      <c r="M110" s="64"/>
      <c r="N110" s="68"/>
      <c r="O110" s="69"/>
      <c r="P110" s="82"/>
      <c r="Q110" s="56"/>
    </row>
    <row r="111" spans="1:17" s="96" customFormat="1" ht="12.75">
      <c r="A111" s="35" t="s">
        <v>34</v>
      </c>
      <c r="B111" s="8"/>
      <c r="C111" s="89"/>
      <c r="D111" s="35"/>
      <c r="E111" s="8"/>
      <c r="F111" s="8"/>
      <c r="G111" s="8"/>
      <c r="H111" s="8"/>
      <c r="I111" s="89"/>
      <c r="J111" s="35"/>
      <c r="K111" s="8"/>
      <c r="L111" s="8"/>
      <c r="M111" s="8"/>
      <c r="N111" s="8"/>
      <c r="O111" s="89"/>
      <c r="P111" s="94"/>
      <c r="Q111" s="95"/>
    </row>
    <row r="112" spans="1:17" ht="12.75">
      <c r="A112" s="42"/>
      <c r="B112" s="43" t="s">
        <v>18</v>
      </c>
      <c r="C112" s="43"/>
      <c r="D112" s="36"/>
      <c r="E112" s="44"/>
      <c r="F112" s="45"/>
      <c r="G112" s="45"/>
      <c r="H112" s="37"/>
      <c r="I112" s="40"/>
      <c r="O112" s="46"/>
      <c r="Q112" s="56"/>
    </row>
    <row r="113" spans="1:17" ht="12.75" customHeight="1">
      <c r="A113" s="58" t="s">
        <v>19</v>
      </c>
      <c r="B113" s="57" t="s">
        <v>20</v>
      </c>
      <c r="C113" s="57"/>
      <c r="D113" s="49">
        <v>627.3333333333334</v>
      </c>
      <c r="E113" s="50">
        <v>36.6341392136026</v>
      </c>
      <c r="F113" s="45">
        <v>25951.152497343253</v>
      </c>
      <c r="G113" s="45">
        <v>10862.98352816153</v>
      </c>
      <c r="H113" s="51">
        <v>296.5262392224573</v>
      </c>
      <c r="I113" s="52">
        <v>41.85934913400716</v>
      </c>
      <c r="J113" s="53">
        <f>+F113-G113+L113</f>
        <v>23113.397867162592</v>
      </c>
      <c r="K113" s="54">
        <f>-100+J113*100/F113</f>
        <v>-10.93498498947659</v>
      </c>
      <c r="L113" s="53">
        <v>8025.228897980869</v>
      </c>
      <c r="M113" s="54">
        <f>-100+L113*100/G113</f>
        <v>-26.123160573925006</v>
      </c>
      <c r="N113" s="51">
        <f>+L113*100/J113</f>
        <v>34.72111259496979</v>
      </c>
      <c r="O113" s="52">
        <f>+N113-I113</f>
        <v>-7.138236539037372</v>
      </c>
      <c r="P113" s="82"/>
      <c r="Q113" s="56"/>
    </row>
    <row r="114" spans="1:17" ht="12.75">
      <c r="A114" s="58"/>
      <c r="B114" s="57" t="s">
        <v>21</v>
      </c>
      <c r="C114" s="57"/>
      <c r="D114" s="49">
        <v>12.666666666666666</v>
      </c>
      <c r="E114" s="50">
        <v>9.086842105263159</v>
      </c>
      <c r="F114" s="45">
        <v>21089.42105263158</v>
      </c>
      <c r="G114" s="45">
        <v>2637.7631578947367</v>
      </c>
      <c r="H114" s="51">
        <v>290.2838111786852</v>
      </c>
      <c r="I114" s="52">
        <v>12.507518112099106</v>
      </c>
      <c r="J114" s="53">
        <f>+F114-G114+L114</f>
        <v>19265.004056899004</v>
      </c>
      <c r="K114" s="54">
        <f>-100+J114*100/F114</f>
        <v>-8.650863346032537</v>
      </c>
      <c r="L114" s="53">
        <v>813.3461621621622</v>
      </c>
      <c r="M114" s="54">
        <f>-100+L114*100/G114</f>
        <v>-69.16530736552883</v>
      </c>
      <c r="N114" s="51">
        <f>+L114*100/J114</f>
        <v>4.221884198726105</v>
      </c>
      <c r="O114" s="52">
        <f>+N114-I114</f>
        <v>-8.285633913373001</v>
      </c>
      <c r="P114" s="82"/>
      <c r="Q114" s="56"/>
    </row>
    <row r="115" spans="1:17" ht="12.75">
      <c r="A115" s="58"/>
      <c r="B115" s="57" t="s">
        <v>22</v>
      </c>
      <c r="C115" s="57"/>
      <c r="D115" s="49">
        <v>861</v>
      </c>
      <c r="E115" s="50">
        <v>16.405691056910605</v>
      </c>
      <c r="F115" s="45">
        <v>23509.411149825784</v>
      </c>
      <c r="G115" s="45">
        <v>7305.917150600078</v>
      </c>
      <c r="H115" s="51">
        <v>445.3282172178044</v>
      </c>
      <c r="I115" s="52">
        <v>31.07656378136982</v>
      </c>
      <c r="J115" s="53">
        <f>+F115-G115+L115</f>
        <v>20398.86259078591</v>
      </c>
      <c r="K115" s="54">
        <f>-100+J115*100/F115</f>
        <v>-13.231078138096734</v>
      </c>
      <c r="L115" s="53">
        <v>4195.368591560203</v>
      </c>
      <c r="M115" s="54">
        <f>-100+L115*100/G115</f>
        <v>-42.57574367352889</v>
      </c>
      <c r="N115" s="51">
        <f>+L115*100/J115</f>
        <v>20.56667901403108</v>
      </c>
      <c r="O115" s="52">
        <f>+N115-I115</f>
        <v>-10.50988476733874</v>
      </c>
      <c r="P115" s="82"/>
      <c r="Q115" s="56"/>
    </row>
    <row r="116" spans="1:17" ht="12.75">
      <c r="A116" s="58"/>
      <c r="B116" s="57" t="s">
        <v>23</v>
      </c>
      <c r="C116" s="57"/>
      <c r="D116" s="49">
        <v>414</v>
      </c>
      <c r="E116" s="50">
        <v>52.77945249597425</v>
      </c>
      <c r="F116" s="45">
        <v>49801.076489533014</v>
      </c>
      <c r="G116" s="45">
        <v>8976.351046698874</v>
      </c>
      <c r="H116" s="51">
        <v>170.07283369192857</v>
      </c>
      <c r="I116" s="52">
        <v>18.02441167830074</v>
      </c>
      <c r="J116" s="53">
        <f>+F116-G116+L116</f>
        <v>51820.53659098229</v>
      </c>
      <c r="K116" s="54">
        <f>-100+J116*100/F116</f>
        <v>4.055053110897532</v>
      </c>
      <c r="L116" s="53">
        <v>10995.811148148146</v>
      </c>
      <c r="M116" s="54">
        <f>-100+L116*100/G116</f>
        <v>22.497561547483656</v>
      </c>
      <c r="N116" s="51">
        <f>+L116*100/J116</f>
        <v>21.219022170568604</v>
      </c>
      <c r="O116" s="52">
        <f>+N116-I116</f>
        <v>3.194610492267863</v>
      </c>
      <c r="P116" s="82"/>
      <c r="Q116" s="56"/>
    </row>
    <row r="117" spans="1:17" ht="12.75">
      <c r="A117" s="58"/>
      <c r="B117" s="57" t="s">
        <v>24</v>
      </c>
      <c r="C117" s="57"/>
      <c r="D117" s="49">
        <v>35.666666666666664</v>
      </c>
      <c r="E117" s="50">
        <v>18.143177570093464</v>
      </c>
      <c r="F117" s="45">
        <v>105583.19626168224</v>
      </c>
      <c r="G117" s="45">
        <v>3153.803738317757</v>
      </c>
      <c r="H117" s="51">
        <v>173.8286320647806</v>
      </c>
      <c r="I117" s="52">
        <v>2.9870318857379776</v>
      </c>
      <c r="J117" s="53">
        <f>+F117-G117+L117</f>
        <v>104822.25768224298</v>
      </c>
      <c r="K117" s="54">
        <f>-100+J117*100/F117</f>
        <v>-0.7207004583885777</v>
      </c>
      <c r="L117" s="53">
        <v>2392.865158878505</v>
      </c>
      <c r="M117" s="54">
        <f>-100+L117*100/G117</f>
        <v>-24.12764529999376</v>
      </c>
      <c r="N117" s="51">
        <f>+L117*100/J117</f>
        <v>2.2827834581966453</v>
      </c>
      <c r="O117" s="52">
        <f>+N117-I117</f>
        <v>-0.7042484275413323</v>
      </c>
      <c r="P117" s="82"/>
      <c r="Q117" s="56"/>
    </row>
    <row r="118" spans="1:17" ht="12.75">
      <c r="A118" s="58"/>
      <c r="B118" s="57" t="s">
        <v>25</v>
      </c>
      <c r="C118" s="57"/>
      <c r="D118" s="49">
        <v>261.6666666666667</v>
      </c>
      <c r="E118" s="50">
        <v>25.294394904458603</v>
      </c>
      <c r="F118" s="45">
        <v>23453.28152866242</v>
      </c>
      <c r="G118" s="45">
        <v>7440.179617834395</v>
      </c>
      <c r="H118" s="51">
        <v>294.1434118482481</v>
      </c>
      <c r="I118" s="52">
        <v>31.72340556583393</v>
      </c>
      <c r="J118" s="53">
        <f>+F118-G118+L118</f>
        <v>21514.85679490446</v>
      </c>
      <c r="K118" s="54">
        <f>-100+J118*100/F118</f>
        <v>-8.265046967474461</v>
      </c>
      <c r="L118" s="53">
        <v>5501.754884076434</v>
      </c>
      <c r="M118" s="54">
        <f>-100+L118*100/G118</f>
        <v>-26.053466896302922</v>
      </c>
      <c r="N118" s="51">
        <f>+L118*100/J118</f>
        <v>25.571887075629803</v>
      </c>
      <c r="O118" s="52">
        <f>+N118-I118</f>
        <v>-6.1515184902041256</v>
      </c>
      <c r="P118" s="82"/>
      <c r="Q118" s="56"/>
    </row>
    <row r="119" spans="1:17" ht="12.75">
      <c r="A119" s="58"/>
      <c r="B119" s="57" t="s">
        <v>26</v>
      </c>
      <c r="C119" s="57"/>
      <c r="D119" s="49">
        <v>61.666666666666664</v>
      </c>
      <c r="E119" s="50">
        <v>32.993027027027054</v>
      </c>
      <c r="F119" s="45">
        <v>27546.037837837837</v>
      </c>
      <c r="G119" s="45">
        <v>7013.589189189189</v>
      </c>
      <c r="H119" s="51">
        <v>212.57792391840354</v>
      </c>
      <c r="I119" s="52">
        <v>25.461335784397892</v>
      </c>
      <c r="J119" s="53">
        <f>+F119-G119+L119</f>
        <v>25780.833232432433</v>
      </c>
      <c r="K119" s="54">
        <f>-100+J119*100/F119</f>
        <v>-6.408197853343111</v>
      </c>
      <c r="L119" s="53">
        <v>5248.3845837837835</v>
      </c>
      <c r="M119" s="54">
        <f>-100+L119*100/G119</f>
        <v>-25.168349012033786</v>
      </c>
      <c r="N119" s="51">
        <f>+L119*100/J119</f>
        <v>20.357699599799147</v>
      </c>
      <c r="O119" s="52">
        <f>+N119-I119</f>
        <v>-5.103636184598745</v>
      </c>
      <c r="P119" s="82"/>
      <c r="Q119" s="56"/>
    </row>
    <row r="120" spans="1:17" ht="12.75">
      <c r="A120" s="58"/>
      <c r="B120" s="57" t="s">
        <v>27</v>
      </c>
      <c r="C120" s="57"/>
      <c r="D120" s="49">
        <v>171.33333333333334</v>
      </c>
      <c r="E120" s="50">
        <v>46.60352140077814</v>
      </c>
      <c r="F120" s="45">
        <v>33160.18871595331</v>
      </c>
      <c r="G120" s="45">
        <v>9122.056420233463</v>
      </c>
      <c r="H120" s="51">
        <v>195.73749249088183</v>
      </c>
      <c r="I120" s="52">
        <v>27.50906063403933</v>
      </c>
      <c r="J120" s="53">
        <f>+F120-G120+L120</f>
        <v>34314.963184824905</v>
      </c>
      <c r="K120" s="54">
        <f>-100+J120*100/F120</f>
        <v>3.482412234632534</v>
      </c>
      <c r="L120" s="53">
        <v>10276.83088910506</v>
      </c>
      <c r="M120" s="54">
        <f>-100+L120*100/G120</f>
        <v>12.659146311682676</v>
      </c>
      <c r="N120" s="51">
        <f>+L120*100/J120</f>
        <v>29.94854120563294</v>
      </c>
      <c r="O120" s="52">
        <f>+N120-I120</f>
        <v>2.4394805715936094</v>
      </c>
      <c r="P120" s="82"/>
      <c r="Q120" s="56"/>
    </row>
    <row r="121" spans="1:17" ht="12.75">
      <c r="A121" s="58"/>
      <c r="B121" s="59"/>
      <c r="C121" s="60" t="s">
        <v>28</v>
      </c>
      <c r="D121" s="61">
        <f>SUM(D113:D120)</f>
        <v>2445.3333333333335</v>
      </c>
      <c r="E121" s="77">
        <v>31.221898596156493</v>
      </c>
      <c r="F121" s="78">
        <v>30552.244377811094</v>
      </c>
      <c r="G121" s="78">
        <v>8549.636227340876</v>
      </c>
      <c r="H121" s="68">
        <v>273.83460365198164</v>
      </c>
      <c r="I121" s="69">
        <v>27.983660125310276</v>
      </c>
      <c r="J121" s="63">
        <f>+F121-G121+L121</f>
        <v>28880.467861370184</v>
      </c>
      <c r="K121" s="66">
        <f>-100+J121*100/F121</f>
        <v>-5.471861562010346</v>
      </c>
      <c r="L121" s="67">
        <v>6877.859710899967</v>
      </c>
      <c r="M121" s="66">
        <f>-100+L121*100/G121</f>
        <v>-19.553773657582497</v>
      </c>
      <c r="N121" s="68">
        <f>+L121*100/J121</f>
        <v>23.814917902004023</v>
      </c>
      <c r="O121" s="69">
        <f>+N121-I121</f>
        <v>-4.168742223306253</v>
      </c>
      <c r="P121" s="82"/>
      <c r="Q121" s="56"/>
    </row>
    <row r="122" spans="1:17" ht="12.75">
      <c r="A122" s="58"/>
      <c r="B122" s="57"/>
      <c r="C122" s="57"/>
      <c r="D122" s="49"/>
      <c r="E122" s="50"/>
      <c r="F122" s="45"/>
      <c r="G122" s="45"/>
      <c r="H122" s="51"/>
      <c r="I122" s="52"/>
      <c r="J122" s="53"/>
      <c r="K122" s="54"/>
      <c r="L122" s="53"/>
      <c r="M122" s="54"/>
      <c r="N122" s="51"/>
      <c r="O122" s="52"/>
      <c r="Q122" s="56"/>
    </row>
    <row r="123" spans="1:17" ht="12.75">
      <c r="A123" s="70"/>
      <c r="B123" s="71" t="s">
        <v>18</v>
      </c>
      <c r="C123" s="71"/>
      <c r="D123" s="49"/>
      <c r="E123" s="50"/>
      <c r="F123" s="45"/>
      <c r="G123" s="45"/>
      <c r="H123" s="51"/>
      <c r="I123" s="52"/>
      <c r="J123" s="53"/>
      <c r="K123" s="54"/>
      <c r="L123" s="53"/>
      <c r="M123" s="54"/>
      <c r="N123" s="51"/>
      <c r="O123" s="52"/>
      <c r="Q123" s="56"/>
    </row>
    <row r="124" spans="1:17" ht="12.75" customHeight="1">
      <c r="A124" s="58" t="s">
        <v>29</v>
      </c>
      <c r="B124" s="57" t="s">
        <v>20</v>
      </c>
      <c r="C124" s="57"/>
      <c r="D124" s="49">
        <v>126.66666666666667</v>
      </c>
      <c r="E124" s="50">
        <v>10.740342105263156</v>
      </c>
      <c r="F124" s="45">
        <v>40254.813157894736</v>
      </c>
      <c r="G124" s="51"/>
      <c r="H124" s="51"/>
      <c r="I124" s="52"/>
      <c r="J124" s="53">
        <f>+F124+L124</f>
        <v>42464.53845526316</v>
      </c>
      <c r="K124" s="54">
        <f>-100+J124*100/F124</f>
        <v>5.489344314432756</v>
      </c>
      <c r="L124" s="53">
        <v>2209.7252973684203</v>
      </c>
      <c r="M124" s="54"/>
      <c r="N124" s="51">
        <f>+L124*100/J124</f>
        <v>5.203695548690325</v>
      </c>
      <c r="O124" s="52">
        <f>+N124-I124</f>
        <v>5.203695548690325</v>
      </c>
      <c r="Q124" s="56"/>
    </row>
    <row r="125" spans="1:17" ht="12.75">
      <c r="A125" s="58"/>
      <c r="B125" s="57" t="s">
        <v>21</v>
      </c>
      <c r="C125" s="57"/>
      <c r="D125" s="49">
        <v>70.66666666666667</v>
      </c>
      <c r="E125" s="50">
        <v>3.2630660377358507</v>
      </c>
      <c r="F125" s="45">
        <v>82057.0896226415</v>
      </c>
      <c r="G125" s="51"/>
      <c r="H125" s="51"/>
      <c r="I125" s="52"/>
      <c r="J125" s="53">
        <f>+F125+L125</f>
        <v>82693.22413207547</v>
      </c>
      <c r="K125" s="54">
        <f>-100+J125*100/F125</f>
        <v>0.7752340624793987</v>
      </c>
      <c r="L125" s="53">
        <v>636.1345094339623</v>
      </c>
      <c r="M125" s="54"/>
      <c r="N125" s="51">
        <f>+L125*100/J125</f>
        <v>0.7692704161805867</v>
      </c>
      <c r="O125" s="52">
        <f>+N125-I125</f>
        <v>0.7692704161805867</v>
      </c>
      <c r="Q125" s="56"/>
    </row>
    <row r="126" spans="1:17" ht="12.75">
      <c r="A126" s="58"/>
      <c r="B126" s="57" t="s">
        <v>22</v>
      </c>
      <c r="C126" s="57"/>
      <c r="D126" s="49">
        <v>287.6666666666667</v>
      </c>
      <c r="E126" s="50">
        <v>10.191367323290843</v>
      </c>
      <c r="F126" s="45">
        <v>41647.55156431055</v>
      </c>
      <c r="G126" s="51"/>
      <c r="H126" s="51"/>
      <c r="I126" s="52"/>
      <c r="J126" s="53">
        <f>+F126+L126</f>
        <v>44236.25547045191</v>
      </c>
      <c r="K126" s="54">
        <f>-100+J126*100/F126</f>
        <v>6.215740923314527</v>
      </c>
      <c r="L126" s="53">
        <v>2588.703906141367</v>
      </c>
      <c r="M126" s="54"/>
      <c r="N126" s="51">
        <f>+L126*100/J126</f>
        <v>5.85199601234449</v>
      </c>
      <c r="O126" s="52">
        <f>+N126-I126</f>
        <v>5.85199601234449</v>
      </c>
      <c r="Q126" s="56"/>
    </row>
    <row r="127" spans="1:17" ht="12.75">
      <c r="A127" s="58"/>
      <c r="B127" s="57" t="s">
        <v>23</v>
      </c>
      <c r="C127" s="57"/>
      <c r="D127" s="49">
        <v>26</v>
      </c>
      <c r="E127" s="50">
        <v>30.61666666666667</v>
      </c>
      <c r="F127" s="45">
        <v>132081.94871794872</v>
      </c>
      <c r="G127" s="51"/>
      <c r="H127" s="51"/>
      <c r="I127" s="52"/>
      <c r="J127" s="53">
        <f>+F127+L127</f>
        <v>134714.52214323607</v>
      </c>
      <c r="K127" s="54">
        <f>-100+J127*100/F127</f>
        <v>1.9931364208662643</v>
      </c>
      <c r="L127" s="53">
        <v>2632.5734252873563</v>
      </c>
      <c r="M127" s="54"/>
      <c r="N127" s="51">
        <f>+L127*100/J127</f>
        <v>1.9541868117887513</v>
      </c>
      <c r="O127" s="52">
        <f>+N127-I127</f>
        <v>1.9541868117887513</v>
      </c>
      <c r="Q127" s="56"/>
    </row>
    <row r="128" spans="1:17" ht="12.75">
      <c r="A128" s="58"/>
      <c r="B128" s="57" t="s">
        <v>24</v>
      </c>
      <c r="C128" s="57"/>
      <c r="D128" s="49">
        <v>13</v>
      </c>
      <c r="E128" s="50">
        <v>6.0425641025641035</v>
      </c>
      <c r="F128" s="45">
        <v>138987.5128205128</v>
      </c>
      <c r="G128" s="51"/>
      <c r="H128" s="51"/>
      <c r="I128" s="52"/>
      <c r="J128" s="53">
        <f>+F128+L128</f>
        <v>139754.01897435897</v>
      </c>
      <c r="K128" s="54">
        <f>-100+J128*100/F128</f>
        <v>0.551492819960032</v>
      </c>
      <c r="L128" s="53">
        <v>766.506153846154</v>
      </c>
      <c r="M128" s="54"/>
      <c r="N128" s="51">
        <f>+L128*100/J128</f>
        <v>0.5484680580003835</v>
      </c>
      <c r="O128" s="52">
        <f>+N128-I128</f>
        <v>0.5484680580003835</v>
      </c>
      <c r="Q128" s="56"/>
    </row>
    <row r="129" spans="1:17" ht="12.75">
      <c r="A129" s="58"/>
      <c r="B129" s="57" t="s">
        <v>25</v>
      </c>
      <c r="C129" s="57"/>
      <c r="D129" s="49">
        <v>31</v>
      </c>
      <c r="E129" s="50">
        <v>11.741935483870973</v>
      </c>
      <c r="F129" s="45">
        <v>17714.021505376346</v>
      </c>
      <c r="G129" s="51"/>
      <c r="H129" s="51"/>
      <c r="I129" s="52"/>
      <c r="J129" s="53">
        <f>+F129+L129</f>
        <v>19393.058886328727</v>
      </c>
      <c r="K129" s="54">
        <f>-100+J129*100/F129</f>
        <v>9.478578201131683</v>
      </c>
      <c r="L129" s="53">
        <v>1679.037380952381</v>
      </c>
      <c r="M129" s="54"/>
      <c r="N129" s="51">
        <f>+L129*100/J129</f>
        <v>8.657929575700047</v>
      </c>
      <c r="O129" s="52">
        <f>+N129-I129</f>
        <v>8.657929575700047</v>
      </c>
      <c r="Q129" s="56"/>
    </row>
    <row r="130" spans="1:17" ht="12.75">
      <c r="A130" s="58"/>
      <c r="B130" s="57" t="s">
        <v>26</v>
      </c>
      <c r="C130" s="57"/>
      <c r="D130" s="49">
        <v>2</v>
      </c>
      <c r="E130" s="50" t="s">
        <v>30</v>
      </c>
      <c r="F130" s="45" t="s">
        <v>30</v>
      </c>
      <c r="G130" s="45"/>
      <c r="H130" s="51"/>
      <c r="I130" s="52"/>
      <c r="J130" s="38" t="s">
        <v>30</v>
      </c>
      <c r="K130" s="75" t="s">
        <v>30</v>
      </c>
      <c r="L130" s="75" t="s">
        <v>30</v>
      </c>
      <c r="M130" s="75"/>
      <c r="N130" s="75" t="s">
        <v>30</v>
      </c>
      <c r="O130" s="52" t="s">
        <v>30</v>
      </c>
      <c r="Q130" s="56"/>
    </row>
    <row r="131" spans="1:17" ht="12.75">
      <c r="A131" s="58"/>
      <c r="B131" s="57" t="s">
        <v>27</v>
      </c>
      <c r="C131" s="57"/>
      <c r="D131" s="49">
        <v>8.333333333333334</v>
      </c>
      <c r="E131" s="50">
        <v>37.227199999999996</v>
      </c>
      <c r="F131" s="45">
        <v>21632.24</v>
      </c>
      <c r="G131" s="45"/>
      <c r="H131" s="51"/>
      <c r="I131" s="52"/>
      <c r="J131" s="53">
        <f>+F131+L131</f>
        <v>28558.191875000004</v>
      </c>
      <c r="K131" s="54">
        <f>-100+J131*100/F131</f>
        <v>32.01680396944562</v>
      </c>
      <c r="L131" s="72">
        <v>6925.951875000001</v>
      </c>
      <c r="M131" s="97"/>
      <c r="N131" s="51">
        <f>+L131*100/J131</f>
        <v>24.252067166279588</v>
      </c>
      <c r="O131" s="52">
        <f>+N131-I131</f>
        <v>24.252067166279588</v>
      </c>
      <c r="Q131" s="56"/>
    </row>
    <row r="132" spans="1:17" ht="12.75">
      <c r="A132" s="76"/>
      <c r="B132" s="59"/>
      <c r="C132" s="60" t="s">
        <v>28</v>
      </c>
      <c r="D132" s="61">
        <f>SUM(D124:D131)</f>
        <v>565.3333333333334</v>
      </c>
      <c r="E132" s="77">
        <v>10.778220388921627</v>
      </c>
      <c r="F132" s="78">
        <v>51033.103123158515</v>
      </c>
      <c r="G132" s="78"/>
      <c r="H132" s="68"/>
      <c r="I132" s="69"/>
      <c r="J132" s="63">
        <f>+F132+L132</f>
        <v>53257.83268711841</v>
      </c>
      <c r="K132" s="66">
        <f>-100+J132*100/F132</f>
        <v>4.35938523783463</v>
      </c>
      <c r="L132" s="67">
        <v>2224.729563959897</v>
      </c>
      <c r="M132" s="66"/>
      <c r="N132" s="68">
        <f>+L132*100/J132</f>
        <v>4.177281447087495</v>
      </c>
      <c r="O132" s="69">
        <f>+N132-I132</f>
        <v>4.177281447087495</v>
      </c>
      <c r="Q132" s="56"/>
    </row>
    <row r="133" spans="1:17" ht="12.75">
      <c r="A133" s="58"/>
      <c r="B133" s="57"/>
      <c r="C133" s="57"/>
      <c r="D133" s="49"/>
      <c r="E133" s="50"/>
      <c r="F133" s="45"/>
      <c r="G133" s="45"/>
      <c r="H133" s="51"/>
      <c r="I133" s="52"/>
      <c r="J133" s="53"/>
      <c r="K133" s="54"/>
      <c r="L133" s="53"/>
      <c r="M133" s="54"/>
      <c r="N133" s="51"/>
      <c r="O133" s="52"/>
      <c r="Q133" s="56"/>
    </row>
    <row r="134" spans="1:17" ht="12.75">
      <c r="A134" s="70"/>
      <c r="B134" s="71" t="s">
        <v>18</v>
      </c>
      <c r="C134" s="71"/>
      <c r="D134" s="49"/>
      <c r="E134" s="80"/>
      <c r="F134" s="45"/>
      <c r="G134" s="45"/>
      <c r="H134" s="81"/>
      <c r="I134" s="46"/>
      <c r="J134" s="53"/>
      <c r="K134" s="54"/>
      <c r="L134" s="53"/>
      <c r="M134" s="54"/>
      <c r="N134" s="51"/>
      <c r="O134" s="52"/>
      <c r="Q134" s="56"/>
    </row>
    <row r="135" spans="1:17" ht="12.75" customHeight="1">
      <c r="A135" s="58" t="s">
        <v>31</v>
      </c>
      <c r="B135" s="57" t="s">
        <v>20</v>
      </c>
      <c r="C135" s="57"/>
      <c r="D135" s="49">
        <v>754</v>
      </c>
      <c r="E135" s="50">
        <v>32.28416445623347</v>
      </c>
      <c r="F135" s="45">
        <v>28354.066312997347</v>
      </c>
      <c r="G135" s="45">
        <v>9038.079133510168</v>
      </c>
      <c r="H135" s="51">
        <v>279.9539429234039</v>
      </c>
      <c r="I135" s="52">
        <v>31.87577765298222</v>
      </c>
      <c r="J135" s="53">
        <f>+F135-G135+L135</f>
        <v>26382.55601458886</v>
      </c>
      <c r="K135" s="54">
        <f>-100+J135*100/F135</f>
        <v>-6.953183633857691</v>
      </c>
      <c r="L135" s="53">
        <v>7066.568835101678</v>
      </c>
      <c r="M135" s="54">
        <f>-100+L135*100/G135</f>
        <v>-21.81337725954168</v>
      </c>
      <c r="N135" s="51">
        <f>+L135*100/J135</f>
        <v>26.785004573453957</v>
      </c>
      <c r="O135" s="52">
        <f>+N135-I135</f>
        <v>-5.090773079528262</v>
      </c>
      <c r="P135" s="82"/>
      <c r="Q135" s="56"/>
    </row>
    <row r="136" spans="1:17" ht="12.75">
      <c r="A136" s="58"/>
      <c r="B136" s="57" t="s">
        <v>21</v>
      </c>
      <c r="C136" s="57"/>
      <c r="D136" s="49">
        <v>83.33333333333333</v>
      </c>
      <c r="E136" s="50">
        <v>4.1482800000000015</v>
      </c>
      <c r="F136" s="45">
        <v>72790.004</v>
      </c>
      <c r="G136" s="45">
        <v>400.94</v>
      </c>
      <c r="H136" s="51">
        <v>96.65210641518891</v>
      </c>
      <c r="I136" s="52">
        <v>0.5508173897064218</v>
      </c>
      <c r="J136" s="53">
        <f>+F136-G136+L136</f>
        <v>73159.4097645432</v>
      </c>
      <c r="K136" s="54">
        <f>-100+J136*100/F136</f>
        <v>0.5074951837386976</v>
      </c>
      <c r="L136" s="53">
        <v>770.34576454321</v>
      </c>
      <c r="M136" s="54">
        <f>-100+L136*100/G136</f>
        <v>92.13492406425149</v>
      </c>
      <c r="N136" s="51">
        <f>+L136*100/J136</f>
        <v>1.0529688074609904</v>
      </c>
      <c r="O136" s="52">
        <f>+N136-I136</f>
        <v>0.5021514177545686</v>
      </c>
      <c r="P136" s="82"/>
      <c r="Q136" s="56"/>
    </row>
    <row r="137" spans="1:17" ht="12.75">
      <c r="A137" s="58"/>
      <c r="B137" s="57" t="s">
        <v>22</v>
      </c>
      <c r="C137" s="57"/>
      <c r="D137" s="49">
        <v>1148.6666666666667</v>
      </c>
      <c r="E137" s="50">
        <v>14.849405107370892</v>
      </c>
      <c r="F137" s="45">
        <v>28051.84155542658</v>
      </c>
      <c r="G137" s="45">
        <v>5476.25769007545</v>
      </c>
      <c r="H137" s="51">
        <v>368.7863352422897</v>
      </c>
      <c r="I137" s="52">
        <v>19.521918656410193</v>
      </c>
      <c r="J137" s="53">
        <f>+F137-G137+L137</f>
        <v>26368.530751299353</v>
      </c>
      <c r="K137" s="54">
        <f>-100+J137*100/F137</f>
        <v>-6.000714073624138</v>
      </c>
      <c r="L137" s="53">
        <v>3792.946885948221</v>
      </c>
      <c r="M137" s="54">
        <f>-100+L137*100/G137</f>
        <v>-30.738341754404132</v>
      </c>
      <c r="N137" s="51">
        <f>+L137*100/J137</f>
        <v>14.384369465717452</v>
      </c>
      <c r="O137" s="52">
        <f>+N137-I137</f>
        <v>-5.1375491906927415</v>
      </c>
      <c r="P137" s="82"/>
      <c r="Q137" s="56"/>
    </row>
    <row r="138" spans="1:17" ht="12.75">
      <c r="A138" s="58"/>
      <c r="B138" s="57" t="s">
        <v>23</v>
      </c>
      <c r="C138" s="57"/>
      <c r="D138" s="49">
        <v>440</v>
      </c>
      <c r="E138" s="50">
        <v>51.46983333333335</v>
      </c>
      <c r="F138" s="45">
        <v>54663.12803030303</v>
      </c>
      <c r="G138" s="45">
        <v>8445.930303030304</v>
      </c>
      <c r="H138" s="51">
        <v>164.09476689640795</v>
      </c>
      <c r="I138" s="52">
        <v>15.450872658345165</v>
      </c>
      <c r="J138" s="53">
        <f>+F138-G138+L138</f>
        <v>57045.127440909084</v>
      </c>
      <c r="K138" s="54">
        <f>-100+J138*100/F138</f>
        <v>4.3575980673582535</v>
      </c>
      <c r="L138" s="53">
        <v>10827.929713636364</v>
      </c>
      <c r="M138" s="54">
        <f>-100+L138*100/G138</f>
        <v>28.20292525681188</v>
      </c>
      <c r="N138" s="51">
        <f>+L138*100/J138</f>
        <v>18.9813402114889</v>
      </c>
      <c r="O138" s="52">
        <f>+N138-I138</f>
        <v>3.5304675531437333</v>
      </c>
      <c r="P138" s="82"/>
      <c r="Q138" s="56"/>
    </row>
    <row r="139" spans="1:17" ht="12.75">
      <c r="A139" s="58"/>
      <c r="B139" s="57" t="s">
        <v>24</v>
      </c>
      <c r="C139" s="57"/>
      <c r="D139" s="49">
        <v>48.666666666666664</v>
      </c>
      <c r="E139" s="50">
        <v>14.910821917808223</v>
      </c>
      <c r="F139" s="45">
        <v>114506.26712328767</v>
      </c>
      <c r="G139" s="45">
        <v>2311.349315068493</v>
      </c>
      <c r="H139" s="51">
        <v>155.01152973385146</v>
      </c>
      <c r="I139" s="52">
        <v>2.0185352060947794</v>
      </c>
      <c r="J139" s="53">
        <f>+F139-G139+L139</f>
        <v>115293.65841811193</v>
      </c>
      <c r="K139" s="54">
        <f>-100+J139*100/F139</f>
        <v>0.6876403489570464</v>
      </c>
      <c r="L139" s="53">
        <v>3098.7406098927395</v>
      </c>
      <c r="M139" s="54">
        <f>-100+L139*100/G139</f>
        <v>34.066304460817236</v>
      </c>
      <c r="N139" s="51">
        <f>+L139*100/J139</f>
        <v>2.687693887425422</v>
      </c>
      <c r="O139" s="52">
        <f>+N139-I139</f>
        <v>0.6691586813306425</v>
      </c>
      <c r="P139" s="82"/>
      <c r="Q139" s="56"/>
    </row>
    <row r="140" spans="1:17" ht="12.75">
      <c r="A140" s="58"/>
      <c r="B140" s="57" t="s">
        <v>25</v>
      </c>
      <c r="C140" s="57"/>
      <c r="D140" s="49">
        <v>292.6666666666667</v>
      </c>
      <c r="E140" s="50">
        <v>23.858883826879275</v>
      </c>
      <c r="F140" s="45">
        <v>22845.364464692484</v>
      </c>
      <c r="G140" s="45">
        <v>6652.096810933941</v>
      </c>
      <c r="H140" s="51">
        <v>278.81005914617555</v>
      </c>
      <c r="I140" s="52">
        <v>29.117928152184913</v>
      </c>
      <c r="J140" s="53">
        <f>+F140-G140+L140</f>
        <v>21364.562799544423</v>
      </c>
      <c r="K140" s="54">
        <f>-100+J140*100/F140</f>
        <v>-6.481847411262095</v>
      </c>
      <c r="L140" s="53">
        <v>5171.295145785878</v>
      </c>
      <c r="M140" s="54">
        <f>-100+L140*100/G140</f>
        <v>-22.260675201150022</v>
      </c>
      <c r="N140" s="51">
        <f>+L140*100/J140</f>
        <v>24.20501273209368</v>
      </c>
      <c r="O140" s="52">
        <f>+N140-I140</f>
        <v>-4.912915420091231</v>
      </c>
      <c r="P140" s="82"/>
      <c r="Q140" s="56"/>
    </row>
    <row r="141" spans="1:17" ht="12.75">
      <c r="A141" s="58"/>
      <c r="B141" s="57" t="s">
        <v>26</v>
      </c>
      <c r="C141" s="57"/>
      <c r="D141" s="49">
        <v>63.666666666666664</v>
      </c>
      <c r="E141" s="50">
        <v>32.34481675392673</v>
      </c>
      <c r="F141" s="45">
        <v>26871.596858638743</v>
      </c>
      <c r="G141" s="45">
        <v>6793.267015706806</v>
      </c>
      <c r="H141" s="51">
        <v>210.0264492882647</v>
      </c>
      <c r="I141" s="52">
        <v>25.280473845464417</v>
      </c>
      <c r="J141" s="53">
        <f>+F141-G141+L141</f>
        <v>27329.260641901008</v>
      </c>
      <c r="K141" s="54">
        <f>-100+J141*100/F141</f>
        <v>1.7031506749296028</v>
      </c>
      <c r="L141" s="53">
        <v>7250.9307989690715</v>
      </c>
      <c r="M141" s="54">
        <f>-100+L141*100/G141</f>
        <v>6.737020379209213</v>
      </c>
      <c r="N141" s="51">
        <f>+L141*100/J141</f>
        <v>26.53174886060401</v>
      </c>
      <c r="O141" s="52">
        <f>+N141-I141</f>
        <v>1.2512750151395942</v>
      </c>
      <c r="P141" s="82"/>
      <c r="Q141" s="56"/>
    </row>
    <row r="142" spans="1:17" ht="12.75">
      <c r="A142" s="58"/>
      <c r="B142" s="57" t="s">
        <v>27</v>
      </c>
      <c r="C142" s="57"/>
      <c r="D142" s="49">
        <v>179.66666666666666</v>
      </c>
      <c r="E142" s="50">
        <v>46.16862708719845</v>
      </c>
      <c r="F142" s="45">
        <v>32625.497217068645</v>
      </c>
      <c r="G142" s="45">
        <v>8698.955473098331</v>
      </c>
      <c r="H142" s="51">
        <v>188.41702736078022</v>
      </c>
      <c r="I142" s="52">
        <v>26.66305869676465</v>
      </c>
      <c r="J142" s="53">
        <f>+F142-G142+L142</f>
        <v>34100.251431121156</v>
      </c>
      <c r="K142" s="54">
        <f>-100+J142*100/F142</f>
        <v>4.520250539755651</v>
      </c>
      <c r="L142" s="53">
        <v>10173.709687150838</v>
      </c>
      <c r="M142" s="54">
        <f>-100+L142*100/G142</f>
        <v>16.9532332774114</v>
      </c>
      <c r="N142" s="51">
        <f>+L142*100/J142</f>
        <v>29.834705787142475</v>
      </c>
      <c r="O142" s="52">
        <f>+N142-I142</f>
        <v>3.1716470903778244</v>
      </c>
      <c r="P142" s="82"/>
      <c r="Q142" s="56"/>
    </row>
    <row r="143" spans="1:17" ht="12.75">
      <c r="A143" s="83"/>
      <c r="B143" s="4"/>
      <c r="C143" s="84" t="s">
        <v>28</v>
      </c>
      <c r="D143" s="61">
        <f>SUM(D135:D142)</f>
        <v>3010.6666666666665</v>
      </c>
      <c r="E143" s="77">
        <v>27.38163714854994</v>
      </c>
      <c r="F143" s="78">
        <v>34399.4900376356</v>
      </c>
      <c r="G143" s="78">
        <v>6943.621983617445</v>
      </c>
      <c r="H143" s="68">
        <v>253.58680877798284</v>
      </c>
      <c r="I143" s="69">
        <v>20.185246862731415</v>
      </c>
      <c r="J143" s="85">
        <f>+F143-G143+L143</f>
        <v>33589.82486404198</v>
      </c>
      <c r="K143" s="64">
        <f>-100+J143*100/F143</f>
        <v>-2.353712722798477</v>
      </c>
      <c r="L143" s="86">
        <v>6133.9568100238175</v>
      </c>
      <c r="M143" s="64">
        <f>-100+L143*100/G143</f>
        <v>-11.660559510640496</v>
      </c>
      <c r="N143" s="68">
        <f>+L143*100/J143</f>
        <v>18.261353951238487</v>
      </c>
      <c r="O143" s="69">
        <f>+N143-I143</f>
        <v>-1.9238929114929277</v>
      </c>
      <c r="P143" s="82"/>
      <c r="Q143" s="56"/>
    </row>
    <row r="144" spans="1:17" ht="12.75">
      <c r="A144" s="83"/>
      <c r="B144" s="4"/>
      <c r="C144" s="84"/>
      <c r="D144" s="61"/>
      <c r="E144" s="77"/>
      <c r="F144" s="78"/>
      <c r="G144" s="78"/>
      <c r="H144" s="68"/>
      <c r="I144" s="69"/>
      <c r="J144" s="85"/>
      <c r="K144" s="64"/>
      <c r="L144" s="86"/>
      <c r="M144" s="64"/>
      <c r="N144" s="68"/>
      <c r="O144" s="69"/>
      <c r="P144" s="82"/>
      <c r="Q144" s="56"/>
    </row>
    <row r="145" spans="1:17" ht="12.75">
      <c r="A145" s="35" t="s">
        <v>35</v>
      </c>
      <c r="B145" s="8"/>
      <c r="C145" s="89"/>
      <c r="D145" s="35"/>
      <c r="E145" s="8"/>
      <c r="F145" s="8"/>
      <c r="G145" s="8"/>
      <c r="H145" s="8"/>
      <c r="I145" s="89"/>
      <c r="J145" s="35"/>
      <c r="K145" s="8"/>
      <c r="L145" s="8"/>
      <c r="M145" s="8"/>
      <c r="N145" s="8"/>
      <c r="O145" s="89"/>
      <c r="P145" s="42"/>
      <c r="Q145" s="56"/>
    </row>
    <row r="146" spans="1:17" ht="12.75">
      <c r="A146" s="42"/>
      <c r="B146" s="43" t="s">
        <v>18</v>
      </c>
      <c r="C146" s="43"/>
      <c r="D146" s="36"/>
      <c r="E146" s="44"/>
      <c r="F146" s="45"/>
      <c r="G146" s="45"/>
      <c r="H146" s="37"/>
      <c r="I146" s="40"/>
      <c r="J146" s="45"/>
      <c r="K146" s="51"/>
      <c r="L146" s="45"/>
      <c r="M146" s="45"/>
      <c r="N146" s="51"/>
      <c r="O146" s="52"/>
      <c r="Q146" s="56"/>
    </row>
    <row r="147" spans="1:17" ht="12.75" customHeight="1">
      <c r="A147" s="58" t="s">
        <v>19</v>
      </c>
      <c r="B147" s="57" t="s">
        <v>20</v>
      </c>
      <c r="C147" s="57"/>
      <c r="D147" s="49">
        <v>172.66666666666666</v>
      </c>
      <c r="E147" s="50">
        <v>45.694922779922805</v>
      </c>
      <c r="F147" s="45">
        <v>29217.067567567567</v>
      </c>
      <c r="G147" s="45">
        <v>11101.646718146718</v>
      </c>
      <c r="H147" s="51">
        <v>242.95142748385388</v>
      </c>
      <c r="I147" s="52">
        <v>37.99712853616463</v>
      </c>
      <c r="J147" s="53">
        <f>+F147-G147+L147</f>
        <v>26268.550015444016</v>
      </c>
      <c r="K147" s="54">
        <f>-100+J147*100/F147</f>
        <v>-10.091764155676444</v>
      </c>
      <c r="L147" s="53">
        <v>8153.1291660231645</v>
      </c>
      <c r="M147" s="54">
        <f>-100+L147*100/G147</f>
        <v>-26.559281041648674</v>
      </c>
      <c r="N147" s="51">
        <f>+L147*100/J147</f>
        <v>31.03760641995737</v>
      </c>
      <c r="O147" s="52">
        <f>+N147-I147</f>
        <v>-6.9595221162072605</v>
      </c>
      <c r="P147" s="82"/>
      <c r="Q147" s="56"/>
    </row>
    <row r="148" spans="1:17" ht="12.75">
      <c r="A148" s="58"/>
      <c r="B148" s="57" t="s">
        <v>21</v>
      </c>
      <c r="C148" s="57"/>
      <c r="D148" s="49">
        <v>16.666666666666668</v>
      </c>
      <c r="E148" s="50">
        <v>24.3918</v>
      </c>
      <c r="F148" s="45">
        <v>160988.22</v>
      </c>
      <c r="G148" s="45">
        <v>2829.72</v>
      </c>
      <c r="H148" s="51">
        <v>116.0111184906403</v>
      </c>
      <c r="I148" s="52">
        <v>1.7577186703474328</v>
      </c>
      <c r="J148" s="53">
        <f>+F148-G148+L148</f>
        <v>162743.15112</v>
      </c>
      <c r="K148" s="54">
        <f>-100+J148*100/F148</f>
        <v>1.090099089237711</v>
      </c>
      <c r="L148" s="53">
        <v>4584.65112</v>
      </c>
      <c r="M148" s="54">
        <f>-100+L148*100/G148</f>
        <v>62.01783639370683</v>
      </c>
      <c r="N148" s="51">
        <f>+L148*100/J148</f>
        <v>2.8171084856403388</v>
      </c>
      <c r="O148" s="52">
        <f>+N148-I148</f>
        <v>1.059389815292906</v>
      </c>
      <c r="P148" s="82"/>
      <c r="Q148" s="56"/>
    </row>
    <row r="149" spans="1:17" ht="12.75">
      <c r="A149" s="58"/>
      <c r="B149" s="57" t="s">
        <v>22</v>
      </c>
      <c r="C149" s="57"/>
      <c r="D149" s="49">
        <v>217</v>
      </c>
      <c r="E149" s="50">
        <v>20.734654377880194</v>
      </c>
      <c r="F149" s="45">
        <v>27522.74347158218</v>
      </c>
      <c r="G149" s="45">
        <v>4494.864823348695</v>
      </c>
      <c r="H149" s="51">
        <v>216.78031094378082</v>
      </c>
      <c r="I149" s="52">
        <v>16.331456302638355</v>
      </c>
      <c r="J149" s="53">
        <f>+F149-G149+L149</f>
        <v>26862.592187403992</v>
      </c>
      <c r="K149" s="54">
        <f>-100+J149*100/F149</f>
        <v>-2.3985664251087826</v>
      </c>
      <c r="L149" s="53">
        <v>3834.713539170508</v>
      </c>
      <c r="M149" s="54">
        <f>-100+L149*100/G149</f>
        <v>-14.686788371232296</v>
      </c>
      <c r="N149" s="51">
        <f>+L149*100/J149</f>
        <v>14.27529224438967</v>
      </c>
      <c r="O149" s="52">
        <f>+N149-I149</f>
        <v>-2.056164058248685</v>
      </c>
      <c r="P149" s="82"/>
      <c r="Q149" s="56"/>
    </row>
    <row r="150" spans="1:17" ht="12.75">
      <c r="A150" s="58"/>
      <c r="B150" s="57" t="s">
        <v>23</v>
      </c>
      <c r="C150" s="57"/>
      <c r="D150" s="49">
        <v>391.6666666666667</v>
      </c>
      <c r="E150" s="50">
        <v>74.86221276595745</v>
      </c>
      <c r="F150" s="45">
        <v>50921.81191489362</v>
      </c>
      <c r="G150" s="45">
        <v>13124.954893617021</v>
      </c>
      <c r="H150" s="51">
        <v>175.321492762306</v>
      </c>
      <c r="I150" s="52">
        <v>25.77472089082956</v>
      </c>
      <c r="J150" s="53">
        <f>+F150-G150+L150</f>
        <v>49683.80274723405</v>
      </c>
      <c r="K150" s="54">
        <f>-100+J150*100/F150</f>
        <v>-2.4311962224138313</v>
      </c>
      <c r="L150" s="53">
        <v>11886.945725957456</v>
      </c>
      <c r="M150" s="54">
        <f>-100+L150*100/G150</f>
        <v>-9.43248321761196</v>
      </c>
      <c r="N150" s="51">
        <f>+L150*100/J150</f>
        <v>23.925193058253207</v>
      </c>
      <c r="O150" s="52">
        <f>+N150-I150</f>
        <v>-1.849527832576353</v>
      </c>
      <c r="P150" s="82"/>
      <c r="Q150" s="56"/>
    </row>
    <row r="151" spans="1:17" ht="12.75">
      <c r="A151" s="58"/>
      <c r="B151" s="57" t="s">
        <v>24</v>
      </c>
      <c r="C151" s="57"/>
      <c r="D151" s="49">
        <v>6.333333333333333</v>
      </c>
      <c r="E151" s="50">
        <v>11.051052631578948</v>
      </c>
      <c r="F151" s="45">
        <v>93587.47368421052</v>
      </c>
      <c r="G151" s="45">
        <v>1840.3684210526317</v>
      </c>
      <c r="H151" s="51">
        <v>166.53331428299282</v>
      </c>
      <c r="I151" s="52">
        <v>1.9664687469420672</v>
      </c>
      <c r="J151" s="53">
        <f>+F151-G151+L151</f>
        <v>93496.5072631579</v>
      </c>
      <c r="K151" s="54">
        <f>-100+J151*100/F151</f>
        <v>-0.09719935528933377</v>
      </c>
      <c r="L151" s="72">
        <v>1749.4020000000005</v>
      </c>
      <c r="M151" s="54">
        <f>-100+L151*100/G151</f>
        <v>-4.94283753253066</v>
      </c>
      <c r="N151" s="51">
        <f>+L151*100/J151</f>
        <v>1.8710880772006642</v>
      </c>
      <c r="O151" s="52">
        <f>+N151-I151</f>
        <v>-0.09538066974140302</v>
      </c>
      <c r="P151" s="82"/>
      <c r="Q151" s="56"/>
    </row>
    <row r="152" spans="1:17" ht="12.75">
      <c r="A152" s="58"/>
      <c r="B152" s="57" t="s">
        <v>25</v>
      </c>
      <c r="C152" s="57"/>
      <c r="D152" s="49">
        <v>70.33333333333333</v>
      </c>
      <c r="E152" s="50">
        <v>41.82654028436022</v>
      </c>
      <c r="F152" s="45">
        <v>37194.59241706161</v>
      </c>
      <c r="G152" s="45">
        <v>7307.753554502369</v>
      </c>
      <c r="H152" s="51">
        <v>174.71570693679593</v>
      </c>
      <c r="I152" s="52">
        <v>19.647354842770678</v>
      </c>
      <c r="J152" s="53">
        <f>+F152-G152+L152</f>
        <v>37528.141876777256</v>
      </c>
      <c r="K152" s="54">
        <f>-100+J152*100/F152</f>
        <v>0.8967686914688215</v>
      </c>
      <c r="L152" s="53">
        <v>7641.303014218014</v>
      </c>
      <c r="M152" s="54">
        <f>-100+L152*100/G152</f>
        <v>4.564322773448524</v>
      </c>
      <c r="N152" s="51">
        <f>+L152*100/J152</f>
        <v>20.361527728465873</v>
      </c>
      <c r="O152" s="52">
        <f>+N152-I152</f>
        <v>0.714172885695195</v>
      </c>
      <c r="P152" s="82"/>
      <c r="Q152" s="56"/>
    </row>
    <row r="153" spans="1:17" ht="12.75">
      <c r="A153" s="58"/>
      <c r="B153" s="57" t="s">
        <v>26</v>
      </c>
      <c r="C153" s="57"/>
      <c r="D153" s="49">
        <v>15.333333333333334</v>
      </c>
      <c r="E153" s="50">
        <v>110.41</v>
      </c>
      <c r="F153" s="45">
        <v>52863.608695652176</v>
      </c>
      <c r="G153" s="45">
        <v>9727.391304347826</v>
      </c>
      <c r="H153" s="51">
        <v>88.10244818719163</v>
      </c>
      <c r="I153" s="52">
        <v>18.40092181438205</v>
      </c>
      <c r="J153" s="53">
        <f>+F153-G153+L153</f>
        <v>60558.166391304345</v>
      </c>
      <c r="K153" s="54">
        <f>-100+J153*100/F153</f>
        <v>14.555490791314469</v>
      </c>
      <c r="L153" s="53">
        <v>17421.948999999997</v>
      </c>
      <c r="M153" s="54">
        <f>-100+L153*100/G153</f>
        <v>79.1019653153354</v>
      </c>
      <c r="N153" s="51">
        <f>+L153*100/J153</f>
        <v>28.768950643957485</v>
      </c>
      <c r="O153" s="52">
        <f>+N153-I153</f>
        <v>10.368028829575437</v>
      </c>
      <c r="P153" s="82"/>
      <c r="Q153" s="56"/>
    </row>
    <row r="154" spans="1:17" ht="12.75">
      <c r="A154" s="58"/>
      <c r="B154" s="57" t="s">
        <v>27</v>
      </c>
      <c r="C154" s="57"/>
      <c r="D154" s="49">
        <v>75.33333333333333</v>
      </c>
      <c r="E154" s="50">
        <v>76.21455752212391</v>
      </c>
      <c r="F154" s="45">
        <v>46939.82743362832</v>
      </c>
      <c r="G154" s="45">
        <v>13338.11946902655</v>
      </c>
      <c r="H154" s="51">
        <v>175.00750385062193</v>
      </c>
      <c r="I154" s="52">
        <v>28.415356847841633</v>
      </c>
      <c r="J154" s="53">
        <f>+F154-G154+L154</f>
        <v>46617.54431858407</v>
      </c>
      <c r="K154" s="54">
        <f>-100+J154*100/F154</f>
        <v>-0.6865877713333077</v>
      </c>
      <c r="L154" s="53">
        <v>13015.8363539823</v>
      </c>
      <c r="M154" s="54">
        <f>-100+L154*100/G154</f>
        <v>-2.4162560231421395</v>
      </c>
      <c r="N154" s="51">
        <f>+L154*100/J154</f>
        <v>27.920467592698873</v>
      </c>
      <c r="O154" s="52">
        <f>+N154-I154</f>
        <v>-0.49488925514275905</v>
      </c>
      <c r="P154" s="82"/>
      <c r="Q154" s="56"/>
    </row>
    <row r="155" spans="1:17" ht="12.75">
      <c r="A155" s="58"/>
      <c r="B155" s="59"/>
      <c r="C155" s="60" t="s">
        <v>28</v>
      </c>
      <c r="D155" s="61">
        <f>SUM(D147:D154)</f>
        <v>965.3333333333335</v>
      </c>
      <c r="E155" s="77">
        <v>54.45084254143647</v>
      </c>
      <c r="F155" s="78">
        <v>42679.777279005524</v>
      </c>
      <c r="G155" s="78">
        <v>10110.116022099448</v>
      </c>
      <c r="H155" s="68">
        <v>185.67418886871704</v>
      </c>
      <c r="I155" s="69">
        <v>23.688305484838327</v>
      </c>
      <c r="J155" s="63">
        <f>+F155-G155+L155</f>
        <v>41652.76051450276</v>
      </c>
      <c r="K155" s="66">
        <f>-100+J155*100/F155</f>
        <v>-2.4063311244315173</v>
      </c>
      <c r="L155" s="67">
        <v>9083.099257596687</v>
      </c>
      <c r="M155" s="66">
        <f>-100+L155*100/G155</f>
        <v>-10.158308393868381</v>
      </c>
      <c r="N155" s="68">
        <f>+L155*100/J155</f>
        <v>21.806716158546347</v>
      </c>
      <c r="O155" s="69">
        <f>+N155-I155</f>
        <v>-1.88158932629198</v>
      </c>
      <c r="P155" s="82"/>
      <c r="Q155" s="56"/>
    </row>
    <row r="156" spans="1:17" ht="12.75">
      <c r="A156" s="58"/>
      <c r="B156" s="57"/>
      <c r="C156" s="57"/>
      <c r="D156" s="49"/>
      <c r="E156" s="50"/>
      <c r="F156" s="45"/>
      <c r="G156" s="45"/>
      <c r="H156" s="51"/>
      <c r="I156" s="52"/>
      <c r="J156" s="53"/>
      <c r="K156" s="54"/>
      <c r="L156" s="53"/>
      <c r="M156" s="54"/>
      <c r="N156" s="51"/>
      <c r="O156" s="52"/>
      <c r="Q156" s="56"/>
    </row>
    <row r="157" spans="1:17" ht="12.75">
      <c r="A157" s="70"/>
      <c r="B157" s="71" t="s">
        <v>18</v>
      </c>
      <c r="C157" s="71"/>
      <c r="D157" s="49"/>
      <c r="E157" s="50"/>
      <c r="F157" s="45"/>
      <c r="G157" s="45"/>
      <c r="H157" s="51"/>
      <c r="I157" s="52"/>
      <c r="J157" s="53"/>
      <c r="K157" s="54"/>
      <c r="L157" s="53"/>
      <c r="M157" s="54"/>
      <c r="N157" s="51"/>
      <c r="O157" s="52"/>
      <c r="Q157" s="56"/>
    </row>
    <row r="158" spans="1:17" ht="12.75" customHeight="1">
      <c r="A158" s="58" t="s">
        <v>29</v>
      </c>
      <c r="B158" s="57" t="s">
        <v>20</v>
      </c>
      <c r="C158" s="57"/>
      <c r="D158" s="49">
        <v>41.333333333333336</v>
      </c>
      <c r="E158" s="50">
        <v>23.843064516129033</v>
      </c>
      <c r="F158" s="45">
        <v>62153.37096774193</v>
      </c>
      <c r="G158" s="51"/>
      <c r="H158" s="51"/>
      <c r="I158" s="52"/>
      <c r="J158" s="53">
        <f>+F158+L158</f>
        <v>66388.62230645161</v>
      </c>
      <c r="K158" s="54">
        <f>-100+J158*100/F158</f>
        <v>6.814194102050891</v>
      </c>
      <c r="L158" s="53">
        <v>4235.251338709678</v>
      </c>
      <c r="M158" s="54"/>
      <c r="N158" s="51">
        <f>+L158*100/J158</f>
        <v>6.379483700022645</v>
      </c>
      <c r="O158" s="52">
        <f>+N158-I158</f>
        <v>6.379483700022645</v>
      </c>
      <c r="Q158" s="56"/>
    </row>
    <row r="159" spans="1:17" ht="12.75">
      <c r="A159" s="58"/>
      <c r="B159" s="57" t="s">
        <v>21</v>
      </c>
      <c r="C159" s="57"/>
      <c r="D159" s="49">
        <v>97.66666666666667</v>
      </c>
      <c r="E159" s="50">
        <v>5.005972696245735</v>
      </c>
      <c r="F159" s="45">
        <v>85307.0614334471</v>
      </c>
      <c r="G159" s="51"/>
      <c r="H159" s="51"/>
      <c r="I159" s="52"/>
      <c r="J159" s="53">
        <f>+F159+L159</f>
        <v>86230.24435494881</v>
      </c>
      <c r="K159" s="54">
        <f>-100+J159*100/F159</f>
        <v>1.0821881635460358</v>
      </c>
      <c r="L159" s="53">
        <v>923.1829215017067</v>
      </c>
      <c r="M159" s="54"/>
      <c r="N159" s="51">
        <f>+L159*100/J159</f>
        <v>1.0706022329028975</v>
      </c>
      <c r="O159" s="52">
        <f>+N159-I159</f>
        <v>1.0706022329028975</v>
      </c>
      <c r="Q159" s="56"/>
    </row>
    <row r="160" spans="1:17" ht="12.75">
      <c r="A160" s="58"/>
      <c r="B160" s="57" t="s">
        <v>22</v>
      </c>
      <c r="C160" s="57"/>
      <c r="D160" s="49">
        <v>126.33333333333333</v>
      </c>
      <c r="E160" s="50">
        <v>12.989525065963065</v>
      </c>
      <c r="F160" s="45">
        <v>54639.65435356201</v>
      </c>
      <c r="G160" s="51"/>
      <c r="H160" s="51"/>
      <c r="I160" s="52"/>
      <c r="J160" s="53">
        <f>+F160+L160</f>
        <v>57034.64732981531</v>
      </c>
      <c r="K160" s="54">
        <f>-100+J160*100/F160</f>
        <v>4.383250598101867</v>
      </c>
      <c r="L160" s="53">
        <v>2394.9929762532984</v>
      </c>
      <c r="M160" s="54"/>
      <c r="N160" s="51">
        <f>+L160*100/J160</f>
        <v>4.1991895950609255</v>
      </c>
      <c r="O160" s="52">
        <f>+N160-I160</f>
        <v>4.1991895950609255</v>
      </c>
      <c r="Q160" s="56"/>
    </row>
    <row r="161" spans="1:17" ht="12.75">
      <c r="A161" s="58"/>
      <c r="B161" s="57" t="s">
        <v>23</v>
      </c>
      <c r="C161" s="57"/>
      <c r="D161" s="49">
        <v>26.333333333333332</v>
      </c>
      <c r="E161" s="50">
        <v>61.38696202531645</v>
      </c>
      <c r="F161" s="45">
        <v>39211.81012658228</v>
      </c>
      <c r="G161" s="51"/>
      <c r="H161" s="51"/>
      <c r="I161" s="52"/>
      <c r="J161" s="53">
        <f>+F161+L161</f>
        <v>49635.307594936705</v>
      </c>
      <c r="K161" s="54">
        <f>-100+J161*100/F161</f>
        <v>26.582546010259748</v>
      </c>
      <c r="L161" s="53">
        <v>10423.49746835443</v>
      </c>
      <c r="M161" s="54"/>
      <c r="N161" s="51">
        <f>+L161*100/J161</f>
        <v>21.00016696465024</v>
      </c>
      <c r="O161" s="52">
        <f>+N161-I161</f>
        <v>21.00016696465024</v>
      </c>
      <c r="Q161" s="56"/>
    </row>
    <row r="162" spans="1:17" ht="12.75">
      <c r="A162" s="58"/>
      <c r="B162" s="57" t="s">
        <v>24</v>
      </c>
      <c r="C162" s="57"/>
      <c r="D162" s="49">
        <v>13.333333333333334</v>
      </c>
      <c r="E162" s="50">
        <v>6.798749999999998</v>
      </c>
      <c r="F162" s="45">
        <v>68195.025</v>
      </c>
      <c r="G162" s="51"/>
      <c r="H162" s="51"/>
      <c r="I162" s="52"/>
      <c r="J162" s="53">
        <f>+F162+L162</f>
        <v>69198.0106</v>
      </c>
      <c r="K162" s="54">
        <f>-100+J162*100/F162</f>
        <v>1.4707606603267607</v>
      </c>
      <c r="L162" s="53">
        <v>1002.9856000000001</v>
      </c>
      <c r="M162" s="54"/>
      <c r="N162" s="51">
        <f>+L162*100/J162</f>
        <v>1.4494428254560259</v>
      </c>
      <c r="O162" s="52">
        <f>+N162-I162</f>
        <v>1.4494428254560259</v>
      </c>
      <c r="Q162" s="56"/>
    </row>
    <row r="163" spans="1:17" ht="12.75">
      <c r="A163" s="58"/>
      <c r="B163" s="57" t="s">
        <v>25</v>
      </c>
      <c r="C163" s="57"/>
      <c r="D163" s="49">
        <v>23.666666666666668</v>
      </c>
      <c r="E163" s="50">
        <v>20.985915492957748</v>
      </c>
      <c r="F163" s="45">
        <v>123839.21126760563</v>
      </c>
      <c r="G163" s="51"/>
      <c r="H163" s="51"/>
      <c r="I163" s="52"/>
      <c r="J163" s="53">
        <f>+F163+L163</f>
        <v>127745.75915492958</v>
      </c>
      <c r="K163" s="54">
        <f>-100+J163*100/F163</f>
        <v>3.1545322740163755</v>
      </c>
      <c r="L163" s="53">
        <v>3906.547887323944</v>
      </c>
      <c r="M163" s="54"/>
      <c r="N163" s="51">
        <f>+L163*100/J163</f>
        <v>3.058064638048843</v>
      </c>
      <c r="O163" s="52">
        <f>+N163-I163</f>
        <v>3.058064638048843</v>
      </c>
      <c r="Q163" s="56"/>
    </row>
    <row r="164" spans="1:17" ht="12.75">
      <c r="A164" s="58"/>
      <c r="B164" s="57" t="s">
        <v>26</v>
      </c>
      <c r="C164" s="57"/>
      <c r="D164" s="49">
        <v>1</v>
      </c>
      <c r="E164" s="50" t="s">
        <v>30</v>
      </c>
      <c r="F164" s="45" t="s">
        <v>30</v>
      </c>
      <c r="G164" s="45"/>
      <c r="H164" s="51"/>
      <c r="I164" s="52"/>
      <c r="J164" s="38" t="s">
        <v>30</v>
      </c>
      <c r="K164" s="75" t="s">
        <v>30</v>
      </c>
      <c r="L164" s="75" t="s">
        <v>30</v>
      </c>
      <c r="M164" s="75"/>
      <c r="N164" s="75" t="s">
        <v>30</v>
      </c>
      <c r="O164" s="52" t="s">
        <v>30</v>
      </c>
      <c r="Q164" s="56"/>
    </row>
    <row r="165" spans="1:17" ht="12.75">
      <c r="A165" s="58"/>
      <c r="B165" s="57" t="s">
        <v>27</v>
      </c>
      <c r="C165" s="57"/>
      <c r="D165" s="49">
        <v>5</v>
      </c>
      <c r="E165" s="50" t="s">
        <v>30</v>
      </c>
      <c r="F165" s="45" t="s">
        <v>30</v>
      </c>
      <c r="G165" s="45"/>
      <c r="H165" s="51"/>
      <c r="I165" s="52"/>
      <c r="J165" s="38" t="s">
        <v>30</v>
      </c>
      <c r="K165" s="75" t="s">
        <v>30</v>
      </c>
      <c r="L165" s="75" t="s">
        <v>30</v>
      </c>
      <c r="M165" s="75"/>
      <c r="N165" s="75" t="s">
        <v>30</v>
      </c>
      <c r="O165" s="52" t="s">
        <v>30</v>
      </c>
      <c r="Q165" s="56"/>
    </row>
    <row r="166" spans="1:17" ht="12.75">
      <c r="A166" s="76"/>
      <c r="B166" s="59"/>
      <c r="C166" s="60" t="s">
        <v>28</v>
      </c>
      <c r="D166" s="61">
        <f>SUM(D158:D165)</f>
        <v>334.6666666666667</v>
      </c>
      <c r="E166" s="77">
        <v>16.389570858283435</v>
      </c>
      <c r="F166" s="78">
        <v>68153.5369261477</v>
      </c>
      <c r="G166" s="78"/>
      <c r="H166" s="68"/>
      <c r="I166" s="69"/>
      <c r="J166" s="63">
        <f>+F166+L166</f>
        <v>70986.51175084889</v>
      </c>
      <c r="K166" s="66">
        <f>-100+J166*100/F166</f>
        <v>4.156753930131387</v>
      </c>
      <c r="L166" s="67">
        <v>2832.9748247011953</v>
      </c>
      <c r="M166" s="66"/>
      <c r="N166" s="68">
        <f>+L166*100/J166</f>
        <v>3.9908635525640084</v>
      </c>
      <c r="O166" s="69">
        <f>+N166-I166</f>
        <v>3.9908635525640084</v>
      </c>
      <c r="Q166" s="56"/>
    </row>
    <row r="167" spans="1:17" ht="12.75">
      <c r="A167" s="58"/>
      <c r="B167" s="57"/>
      <c r="C167" s="57"/>
      <c r="D167" s="49"/>
      <c r="E167" s="50"/>
      <c r="F167" s="45"/>
      <c r="G167" s="45"/>
      <c r="H167" s="51"/>
      <c r="I167" s="52"/>
      <c r="J167" s="53"/>
      <c r="K167" s="54"/>
      <c r="L167" s="53"/>
      <c r="M167" s="54"/>
      <c r="N167" s="51"/>
      <c r="O167" s="52"/>
      <c r="Q167" s="56"/>
    </row>
    <row r="168" spans="1:17" ht="12.75">
      <c r="A168" s="70"/>
      <c r="B168" s="71" t="s">
        <v>18</v>
      </c>
      <c r="C168" s="71"/>
      <c r="D168" s="49"/>
      <c r="E168" s="80"/>
      <c r="F168" s="45"/>
      <c r="G168" s="45"/>
      <c r="H168" s="81"/>
      <c r="I168" s="46"/>
      <c r="J168" s="53"/>
      <c r="K168" s="54"/>
      <c r="L168" s="53"/>
      <c r="M168" s="54"/>
      <c r="N168" s="51"/>
      <c r="O168" s="52"/>
      <c r="Q168" s="56"/>
    </row>
    <row r="169" spans="1:17" ht="12.75" customHeight="1">
      <c r="A169" s="58" t="s">
        <v>31</v>
      </c>
      <c r="B169" s="48" t="s">
        <v>20</v>
      </c>
      <c r="C169" s="48"/>
      <c r="D169" s="49">
        <v>214</v>
      </c>
      <c r="E169" s="50">
        <v>41.47431464174457</v>
      </c>
      <c r="F169" s="45">
        <v>35578.59657320872</v>
      </c>
      <c r="G169" s="45">
        <v>8957.403426791278</v>
      </c>
      <c r="H169" s="51">
        <v>215.97471842911435</v>
      </c>
      <c r="I169" s="52">
        <v>25.176382121649937</v>
      </c>
      <c r="J169" s="53">
        <f>+F169-G169+L169</f>
        <v>34017.59824610592</v>
      </c>
      <c r="K169" s="54">
        <f>-100+J169*100/F169</f>
        <v>-4.3874645923449975</v>
      </c>
      <c r="L169" s="53">
        <v>7396.405099688476</v>
      </c>
      <c r="M169" s="54">
        <f>-100+L169*100/G169</f>
        <v>-17.42690657913107</v>
      </c>
      <c r="N169" s="51">
        <f>+L169*100/J169</f>
        <v>21.742878630578105</v>
      </c>
      <c r="O169" s="52">
        <f>+N169-I169</f>
        <v>-3.433503491071832</v>
      </c>
      <c r="P169" s="82"/>
      <c r="Q169" s="56"/>
    </row>
    <row r="170" spans="1:17" ht="12.75">
      <c r="A170" s="58"/>
      <c r="B170" s="48" t="s">
        <v>21</v>
      </c>
      <c r="C170" s="48"/>
      <c r="D170" s="49">
        <v>114.33333333333333</v>
      </c>
      <c r="E170" s="50">
        <v>7.8318950437317785</v>
      </c>
      <c r="F170" s="45">
        <v>96339.3002915452</v>
      </c>
      <c r="G170" s="45">
        <v>412.4956268221574</v>
      </c>
      <c r="H170" s="51">
        <v>52.66868676340299</v>
      </c>
      <c r="I170" s="52">
        <v>0.4281696312655889</v>
      </c>
      <c r="J170" s="53">
        <f>+F170-G170+L170</f>
        <v>97249.31800583091</v>
      </c>
      <c r="K170" s="54">
        <f>-100+J170*100/F170</f>
        <v>0.9445965577202458</v>
      </c>
      <c r="L170" s="53">
        <v>1322.5133411078716</v>
      </c>
      <c r="M170" s="54">
        <f>-100+L170*100/G170</f>
        <v>220.61269383543248</v>
      </c>
      <c r="N170" s="51">
        <f>+L170*100/J170</f>
        <v>1.359920427440505</v>
      </c>
      <c r="O170" s="52">
        <f>+N170-I170</f>
        <v>0.9317507961749161</v>
      </c>
      <c r="P170" s="82"/>
      <c r="Q170" s="56"/>
    </row>
    <row r="171" spans="1:17" ht="12.75">
      <c r="A171" s="58"/>
      <c r="B171" s="48" t="s">
        <v>22</v>
      </c>
      <c r="C171" s="48"/>
      <c r="D171" s="49">
        <v>343.3333333333333</v>
      </c>
      <c r="E171" s="50">
        <v>17.88474757281554</v>
      </c>
      <c r="F171" s="45">
        <v>37500.71359223301</v>
      </c>
      <c r="G171" s="45">
        <v>2840.929126213592</v>
      </c>
      <c r="H171" s="51">
        <v>158.84647600683766</v>
      </c>
      <c r="I171" s="52">
        <v>7.575666844915702</v>
      </c>
      <c r="J171" s="53">
        <f>+F171-G171+L171</f>
        <v>37964.73674951457</v>
      </c>
      <c r="K171" s="54">
        <f>-100+J171*100/F171</f>
        <v>1.237371539984963</v>
      </c>
      <c r="L171" s="53">
        <v>3304.952283495146</v>
      </c>
      <c r="M171" s="54">
        <f>-100+L171*100/G171</f>
        <v>16.333499945491667</v>
      </c>
      <c r="N171" s="51">
        <f>+L171*100/J171</f>
        <v>8.705321217688686</v>
      </c>
      <c r="O171" s="52">
        <f>+N171-I171</f>
        <v>1.1296543727729844</v>
      </c>
      <c r="P171" s="82"/>
      <c r="Q171" s="56"/>
    </row>
    <row r="172" spans="1:17" ht="12.75">
      <c r="A172" s="58"/>
      <c r="B172" s="48" t="s">
        <v>23</v>
      </c>
      <c r="C172" s="48"/>
      <c r="D172" s="49">
        <v>418</v>
      </c>
      <c r="E172" s="50">
        <v>74.01329346092506</v>
      </c>
      <c r="F172" s="45">
        <v>50184.1004784689</v>
      </c>
      <c r="G172" s="45">
        <v>12298.103668261563</v>
      </c>
      <c r="H172" s="51">
        <v>166.16074076955223</v>
      </c>
      <c r="I172" s="52">
        <v>24.505976098023254</v>
      </c>
      <c r="J172" s="53">
        <f>+F172-G172+L172</f>
        <v>49680.74762998406</v>
      </c>
      <c r="K172" s="54">
        <f>-100+J172*100/F172</f>
        <v>-1.0030125949967044</v>
      </c>
      <c r="L172" s="53">
        <v>11794.750819776722</v>
      </c>
      <c r="M172" s="54">
        <f>-100+L172*100/G172</f>
        <v>-4.092930601844529</v>
      </c>
      <c r="N172" s="51">
        <f>+L172*100/J172</f>
        <v>23.741089622125937</v>
      </c>
      <c r="O172" s="52">
        <f>+N172-I172</f>
        <v>-0.7648864758973168</v>
      </c>
      <c r="P172" s="82"/>
      <c r="Q172" s="56"/>
    </row>
    <row r="173" spans="1:17" ht="12.75">
      <c r="A173" s="58"/>
      <c r="B173" s="48" t="s">
        <v>24</v>
      </c>
      <c r="C173" s="48"/>
      <c r="D173" s="49">
        <v>19.666666666666668</v>
      </c>
      <c r="E173" s="50">
        <v>8.168135593220338</v>
      </c>
      <c r="F173" s="45">
        <v>76372.25423728813</v>
      </c>
      <c r="G173" s="45">
        <v>592.6610169491526</v>
      </c>
      <c r="H173" s="51">
        <v>72.55768592297477</v>
      </c>
      <c r="I173" s="52">
        <v>0.7760161368391174</v>
      </c>
      <c r="J173" s="53">
        <f>+F173-G173+L173</f>
        <v>77338.30635400407</v>
      </c>
      <c r="K173" s="54">
        <f>-100+J173*100/F173</f>
        <v>1.2649254973074733</v>
      </c>
      <c r="L173" s="53">
        <v>1558.713133665094</v>
      </c>
      <c r="M173" s="54">
        <f>-100+L173*100/G173</f>
        <v>163.00247343564087</v>
      </c>
      <c r="N173" s="51">
        <f>+L173*100/J173</f>
        <v>2.0154477220257796</v>
      </c>
      <c r="O173" s="52">
        <f>+N173-I173</f>
        <v>1.2394315851866622</v>
      </c>
      <c r="P173" s="82"/>
      <c r="Q173" s="56"/>
    </row>
    <row r="174" spans="1:17" ht="12.75">
      <c r="A174" s="58"/>
      <c r="B174" s="48" t="s">
        <v>25</v>
      </c>
      <c r="C174" s="48"/>
      <c r="D174" s="49">
        <v>94</v>
      </c>
      <c r="E174" s="50">
        <v>36.5794326241135</v>
      </c>
      <c r="F174" s="45">
        <v>59009.37234042553</v>
      </c>
      <c r="G174" s="45">
        <v>5467.858156028369</v>
      </c>
      <c r="H174" s="51">
        <v>149.47903135118358</v>
      </c>
      <c r="I174" s="52">
        <v>9.266084249268493</v>
      </c>
      <c r="J174" s="53">
        <f>+F174-G174+L174</f>
        <v>60242.5065106383</v>
      </c>
      <c r="K174" s="54">
        <f>-100+J174*100/F174</f>
        <v>2.089725955902068</v>
      </c>
      <c r="L174" s="53">
        <v>6700.9923262411385</v>
      </c>
      <c r="M174" s="54">
        <f>-100+L174*100/G174</f>
        <v>22.55241696153412</v>
      </c>
      <c r="N174" s="51">
        <f>+L174*100/J174</f>
        <v>11.123362413643598</v>
      </c>
      <c r="O174" s="52">
        <f>+N174-I174</f>
        <v>1.8572781643751046</v>
      </c>
      <c r="P174" s="82"/>
      <c r="Q174" s="56"/>
    </row>
    <row r="175" spans="1:17" ht="12.75">
      <c r="A175" s="58"/>
      <c r="B175" s="48" t="s">
        <v>26</v>
      </c>
      <c r="C175" s="48"/>
      <c r="D175" s="49">
        <v>15.666666666666666</v>
      </c>
      <c r="E175" s="50">
        <v>108.57148936170212</v>
      </c>
      <c r="F175" s="45">
        <v>52170.70212765958</v>
      </c>
      <c r="G175" s="45">
        <v>9520.425531914894</v>
      </c>
      <c r="H175" s="51">
        <v>87.68808080174648</v>
      </c>
      <c r="I175" s="52">
        <v>18.24860533526806</v>
      </c>
      <c r="J175" s="53">
        <f>+F175-G175+L175</f>
        <v>59800.09902127659</v>
      </c>
      <c r="K175" s="54">
        <f>-100+J175*100/F175</f>
        <v>14.623910705568406</v>
      </c>
      <c r="L175" s="53">
        <v>17149.82242553191</v>
      </c>
      <c r="M175" s="54">
        <f>-100+L175*100/G175</f>
        <v>80.13714164394577</v>
      </c>
      <c r="N175" s="51">
        <f>+L175*100/J175</f>
        <v>28.678585330485966</v>
      </c>
      <c r="O175" s="52">
        <f>+N175-I175</f>
        <v>10.429979995217906</v>
      </c>
      <c r="P175" s="82"/>
      <c r="Q175" s="56"/>
    </row>
    <row r="176" spans="1:17" ht="12.75">
      <c r="A176" s="58"/>
      <c r="B176" s="48" t="s">
        <v>27</v>
      </c>
      <c r="C176" s="48"/>
      <c r="D176" s="49">
        <v>80.33333333333333</v>
      </c>
      <c r="E176" s="50">
        <v>73.298755186722</v>
      </c>
      <c r="F176" s="45">
        <v>45018.31535269709</v>
      </c>
      <c r="G176" s="45">
        <v>12507.946058091286</v>
      </c>
      <c r="H176" s="51">
        <v>170.64336258137556</v>
      </c>
      <c r="I176" s="52">
        <v>27.784127327061164</v>
      </c>
      <c r="J176" s="53">
        <f>+F176-G176+L176</f>
        <v>45051.20206639004</v>
      </c>
      <c r="K176" s="54">
        <f>-100+J176*100/F176</f>
        <v>0.07305185330747577</v>
      </c>
      <c r="L176" s="53">
        <v>12540.832771784235</v>
      </c>
      <c r="M176" s="54">
        <f>-100+L176*100/G176</f>
        <v>0.2629265711589426</v>
      </c>
      <c r="N176" s="51">
        <f>+L176*100/J176</f>
        <v>27.836843850033887</v>
      </c>
      <c r="O176" s="52">
        <f>+N176-I176</f>
        <v>0.05271652297272311</v>
      </c>
      <c r="P176" s="82"/>
      <c r="Q176" s="56"/>
    </row>
    <row r="177" spans="1:17" ht="12.75">
      <c r="A177" s="83"/>
      <c r="B177" s="4"/>
      <c r="C177" s="84" t="s">
        <v>28</v>
      </c>
      <c r="D177" s="61">
        <f>SUM(D169:D176)</f>
        <v>1299.3333333333333</v>
      </c>
      <c r="E177" s="77">
        <v>44.667006157003605</v>
      </c>
      <c r="F177" s="78">
        <v>49227.93201641868</v>
      </c>
      <c r="G177" s="78">
        <v>7511.26115956901</v>
      </c>
      <c r="H177" s="68">
        <v>168.16128515905189</v>
      </c>
      <c r="I177" s="69">
        <v>15.258128570308067</v>
      </c>
      <c r="J177" s="63">
        <f>+F177-G177+L177</f>
        <v>49209.45146046338</v>
      </c>
      <c r="K177" s="64">
        <f>-100+J177*100/F177</f>
        <v>-0.037540792794501954</v>
      </c>
      <c r="L177" s="86">
        <v>7492.780603613713</v>
      </c>
      <c r="M177" s="64">
        <f>-100+L177*100/G177</f>
        <v>-0.24603798966241186</v>
      </c>
      <c r="N177" s="68">
        <f>+L177*100/J177</f>
        <v>15.226303852693173</v>
      </c>
      <c r="O177" s="69">
        <f>+N177-I177</f>
        <v>-0.03182471761489403</v>
      </c>
      <c r="P177" s="82"/>
      <c r="Q177" s="56"/>
    </row>
    <row r="178" spans="1:17" ht="12.75">
      <c r="A178" s="83"/>
      <c r="B178" s="4"/>
      <c r="C178" s="88"/>
      <c r="D178" s="61"/>
      <c r="E178" s="77"/>
      <c r="F178" s="78"/>
      <c r="G178" s="78"/>
      <c r="H178" s="68"/>
      <c r="I178" s="69"/>
      <c r="J178" s="98"/>
      <c r="K178" s="51"/>
      <c r="L178" s="45"/>
      <c r="M178" s="45"/>
      <c r="N178" s="51"/>
      <c r="O178" s="52"/>
      <c r="P178" s="42"/>
      <c r="Q178" s="56"/>
    </row>
    <row r="179" spans="1:17" ht="12.75">
      <c r="A179" s="35" t="s">
        <v>0</v>
      </c>
      <c r="B179" s="8"/>
      <c r="C179" s="89"/>
      <c r="D179" s="35"/>
      <c r="E179" s="8"/>
      <c r="F179" s="8"/>
      <c r="G179" s="8"/>
      <c r="H179" s="8"/>
      <c r="I179" s="89"/>
      <c r="J179" s="35"/>
      <c r="K179" s="8"/>
      <c r="L179" s="8"/>
      <c r="M179" s="8"/>
      <c r="N179" s="8"/>
      <c r="O179" s="89"/>
      <c r="P179" s="42"/>
      <c r="Q179" s="56"/>
    </row>
    <row r="180" spans="1:17" ht="12.75">
      <c r="A180" s="70"/>
      <c r="B180" s="71" t="s">
        <v>18</v>
      </c>
      <c r="C180" s="71"/>
      <c r="D180" s="49"/>
      <c r="E180" s="80"/>
      <c r="F180" s="45"/>
      <c r="G180" s="45"/>
      <c r="H180" s="81"/>
      <c r="I180" s="46"/>
      <c r="O180" s="46"/>
      <c r="Q180" s="56"/>
    </row>
    <row r="181" spans="1:17" ht="12.75" customHeight="1">
      <c r="A181" s="58" t="s">
        <v>19</v>
      </c>
      <c r="B181" s="48" t="s">
        <v>20</v>
      </c>
      <c r="C181" s="48"/>
      <c r="D181" s="91">
        <v>2795</v>
      </c>
      <c r="E181" s="99">
        <v>46.5</v>
      </c>
      <c r="F181" s="100">
        <v>32133</v>
      </c>
      <c r="G181" s="100">
        <v>18158</v>
      </c>
      <c r="H181" s="51">
        <v>390.4</v>
      </c>
      <c r="I181" s="52">
        <v>56.5</v>
      </c>
      <c r="J181" s="53">
        <f>+F181-G181+L181</f>
        <v>24873.76607631767</v>
      </c>
      <c r="K181" s="54">
        <f>-100+J181*100/F181</f>
        <v>-22.591211289584948</v>
      </c>
      <c r="L181" s="53">
        <v>10898.76607631767</v>
      </c>
      <c r="M181" s="54">
        <f>-100+L181*100/G181</f>
        <v>-39.97815796718984</v>
      </c>
      <c r="N181" s="51">
        <f>+L181*100/J181</f>
        <v>43.81630848693392</v>
      </c>
      <c r="O181" s="52">
        <f>+N181-I181</f>
        <v>-12.68369151306608</v>
      </c>
      <c r="P181" s="82"/>
      <c r="Q181" s="56"/>
    </row>
    <row r="182" spans="1:17" ht="12.75">
      <c r="A182" s="58"/>
      <c r="B182" s="48" t="s">
        <v>21</v>
      </c>
      <c r="C182" s="48"/>
      <c r="D182" s="49">
        <v>134</v>
      </c>
      <c r="E182" s="50">
        <v>13.65</v>
      </c>
      <c r="F182" s="53">
        <v>74455</v>
      </c>
      <c r="G182" s="45">
        <v>2926</v>
      </c>
      <c r="H182" s="51">
        <v>214.3</v>
      </c>
      <c r="I182" s="52">
        <v>3.9</v>
      </c>
      <c r="J182" s="53">
        <f>+F182-G182+L182</f>
        <v>73918.64411166254</v>
      </c>
      <c r="K182" s="54">
        <f>-100+J182*100/F182</f>
        <v>-0.7203759161070025</v>
      </c>
      <c r="L182" s="53">
        <v>2389.644111662531</v>
      </c>
      <c r="M182" s="54">
        <f>-100+L182*100/G182</f>
        <v>-18.33068654605158</v>
      </c>
      <c r="N182" s="51">
        <f>+L182*100/J182</f>
        <v>3.2328029557099303</v>
      </c>
      <c r="O182" s="52">
        <f>+N182-I182</f>
        <v>-0.6671970442900697</v>
      </c>
      <c r="P182" s="82"/>
      <c r="Q182" s="56"/>
    </row>
    <row r="183" spans="1:17" ht="12.75">
      <c r="A183" s="58"/>
      <c r="B183" s="48" t="s">
        <v>22</v>
      </c>
      <c r="C183" s="48"/>
      <c r="D183" s="49">
        <v>2125</v>
      </c>
      <c r="E183" s="50">
        <v>22.61</v>
      </c>
      <c r="F183" s="45">
        <v>35924</v>
      </c>
      <c r="G183" s="45">
        <v>4923</v>
      </c>
      <c r="H183" s="51">
        <v>217.8</v>
      </c>
      <c r="I183" s="52">
        <v>13.7</v>
      </c>
      <c r="J183" s="53">
        <f>+F183-G183+L183</f>
        <v>36094.17081270588</v>
      </c>
      <c r="K183" s="54">
        <f>-100+J183*100/F183</f>
        <v>0.47369672838738097</v>
      </c>
      <c r="L183" s="53">
        <v>5093.170812705883</v>
      </c>
      <c r="M183" s="54">
        <f>-100+L183*100/G183</f>
        <v>3.4566486432232892</v>
      </c>
      <c r="N183" s="51">
        <f>+L183*100/J183</f>
        <v>14.11078492184944</v>
      </c>
      <c r="O183" s="52">
        <f>+N183-I183</f>
        <v>0.4107849218494408</v>
      </c>
      <c r="P183" s="82"/>
      <c r="Q183" s="56"/>
    </row>
    <row r="184" spans="1:17" ht="12.75">
      <c r="A184" s="58"/>
      <c r="B184" s="48" t="s">
        <v>23</v>
      </c>
      <c r="C184" s="48"/>
      <c r="D184" s="49">
        <v>2347</v>
      </c>
      <c r="E184" s="50">
        <v>58.18</v>
      </c>
      <c r="F184" s="45">
        <v>64814</v>
      </c>
      <c r="G184" s="45">
        <v>13689</v>
      </c>
      <c r="H184" s="51">
        <v>235.34499269409085</v>
      </c>
      <c r="I184" s="52">
        <v>21.12052338091672</v>
      </c>
      <c r="J184" s="53">
        <f>+F184-G184+L184</f>
        <v>62670.58951178643</v>
      </c>
      <c r="K184" s="54">
        <f>-100+J184*100/F184</f>
        <v>-3.3070177557527245</v>
      </c>
      <c r="L184" s="53">
        <v>11545.589511786426</v>
      </c>
      <c r="M184" s="54">
        <f>-100+L184*100/G184</f>
        <v>-15.657904070520672</v>
      </c>
      <c r="N184" s="51">
        <f>+L184*100/J184</f>
        <v>18.422659818151306</v>
      </c>
      <c r="O184" s="52">
        <f>+N184-I184</f>
        <v>-2.697863562765413</v>
      </c>
      <c r="P184" s="82"/>
      <c r="Q184" s="56"/>
    </row>
    <row r="185" spans="1:17" ht="12.75">
      <c r="A185" s="58"/>
      <c r="B185" s="48" t="s">
        <v>24</v>
      </c>
      <c r="C185" s="48"/>
      <c r="D185" s="49">
        <v>250</v>
      </c>
      <c r="E185" s="50">
        <v>33.75</v>
      </c>
      <c r="F185" s="45">
        <v>198567</v>
      </c>
      <c r="G185" s="45">
        <v>10899</v>
      </c>
      <c r="H185" s="51">
        <v>322.9130386277844</v>
      </c>
      <c r="I185" s="52">
        <v>5.488242117842069</v>
      </c>
      <c r="J185" s="53">
        <f>+F185-G185+L185</f>
        <v>196542.97917222965</v>
      </c>
      <c r="K185" s="54">
        <f>-100+J185*100/F185</f>
        <v>-1.0193137972424182</v>
      </c>
      <c r="L185" s="53">
        <v>8874.97917222964</v>
      </c>
      <c r="M185" s="54">
        <f>-100+L185*100/G185</f>
        <v>-18.570702154054132</v>
      </c>
      <c r="N185" s="51">
        <f>+L185*100/J185</f>
        <v>4.515541185753849</v>
      </c>
      <c r="O185" s="52">
        <f>+N185-I185</f>
        <v>-0.9727009320882196</v>
      </c>
      <c r="P185" s="82"/>
      <c r="Q185" s="56"/>
    </row>
    <row r="186" spans="1:17" ht="12.75">
      <c r="A186" s="58"/>
      <c r="B186" s="48" t="s">
        <v>25</v>
      </c>
      <c r="C186" s="48"/>
      <c r="D186" s="49">
        <v>878</v>
      </c>
      <c r="E186" s="50">
        <v>31.99</v>
      </c>
      <c r="F186" s="45">
        <v>25546</v>
      </c>
      <c r="G186" s="45">
        <v>7770</v>
      </c>
      <c r="H186" s="51">
        <v>242.89832605666862</v>
      </c>
      <c r="I186" s="52">
        <v>30.41381148869171</v>
      </c>
      <c r="J186" s="53">
        <f>+F186-G186+L186</f>
        <v>24849.713765844404</v>
      </c>
      <c r="K186" s="54">
        <f>-100+J186*100/F186</f>
        <v>-2.725617451482009</v>
      </c>
      <c r="L186" s="53">
        <v>7073.7137658444035</v>
      </c>
      <c r="M186" s="54">
        <f>-100+L186*100/G186</f>
        <v>-8.961212794795316</v>
      </c>
      <c r="N186" s="51">
        <f>+L186*100/J186</f>
        <v>28.46597684182233</v>
      </c>
      <c r="O186" s="52">
        <f>+N186-I186</f>
        <v>-1.9478346468693815</v>
      </c>
      <c r="P186" s="82"/>
      <c r="Q186" s="56"/>
    </row>
    <row r="187" spans="1:17" ht="12.75">
      <c r="A187" s="58"/>
      <c r="B187" s="48" t="s">
        <v>26</v>
      </c>
      <c r="C187" s="48"/>
      <c r="D187" s="49">
        <v>194</v>
      </c>
      <c r="E187" s="50">
        <v>45.71</v>
      </c>
      <c r="F187" s="45">
        <v>52337</v>
      </c>
      <c r="G187" s="45">
        <v>12261</v>
      </c>
      <c r="H187" s="51">
        <v>268.2392262771744</v>
      </c>
      <c r="I187" s="52">
        <v>23.42645164322241</v>
      </c>
      <c r="J187" s="53">
        <f>+F187-G187+L187</f>
        <v>49548.53261273666</v>
      </c>
      <c r="K187" s="54">
        <f>-100+J187*100/F187</f>
        <v>-5.327908338772474</v>
      </c>
      <c r="L187" s="53">
        <v>9472.532612736659</v>
      </c>
      <c r="M187" s="54">
        <f>-100+L187*100/G187</f>
        <v>-22.742577173667243</v>
      </c>
      <c r="N187" s="51">
        <f>+L187*100/J187</f>
        <v>19.117685455535984</v>
      </c>
      <c r="O187" s="52">
        <f>+N187-I187</f>
        <v>-4.308766187686427</v>
      </c>
      <c r="P187" s="82"/>
      <c r="Q187" s="56"/>
    </row>
    <row r="188" spans="1:17" ht="12.75">
      <c r="A188" s="58"/>
      <c r="B188" s="48" t="s">
        <v>27</v>
      </c>
      <c r="C188" s="48"/>
      <c r="D188" s="49">
        <v>674</v>
      </c>
      <c r="E188" s="50">
        <v>50.33</v>
      </c>
      <c r="F188" s="45">
        <v>45072</v>
      </c>
      <c r="G188" s="45">
        <v>13860</v>
      </c>
      <c r="H188" s="51">
        <v>275.403100178252</v>
      </c>
      <c r="I188" s="52">
        <v>30.751276361359352</v>
      </c>
      <c r="J188" s="53">
        <f>+F188-G188+L188</f>
        <v>42448.162473554126</v>
      </c>
      <c r="K188" s="54">
        <f>-100+J188*100/F188</f>
        <v>-5.82143576155012</v>
      </c>
      <c r="L188" s="53">
        <v>11236.162473554128</v>
      </c>
      <c r="M188" s="54">
        <f>-100+L188*100/G188</f>
        <v>-18.931006684313644</v>
      </c>
      <c r="N188" s="51">
        <f>+L188*100/J188</f>
        <v>26.470315365369316</v>
      </c>
      <c r="O188" s="52">
        <f>+N188-I188</f>
        <v>-4.280960995990036</v>
      </c>
      <c r="P188" s="82"/>
      <c r="Q188" s="56"/>
    </row>
    <row r="189" spans="1:17" ht="12.75">
      <c r="A189" s="76"/>
      <c r="B189" s="101"/>
      <c r="C189" s="84" t="s">
        <v>28</v>
      </c>
      <c r="D189" s="61">
        <v>9398</v>
      </c>
      <c r="E189" s="77">
        <v>42.11</v>
      </c>
      <c r="F189" s="78">
        <v>46908</v>
      </c>
      <c r="G189" s="78">
        <v>12238</v>
      </c>
      <c r="H189" s="68">
        <v>290.6418892709483</v>
      </c>
      <c r="I189" s="69">
        <v>26.089216311084343</v>
      </c>
      <c r="J189" s="63">
        <f>+F189-G189+L189</f>
        <v>43878.66784091813</v>
      </c>
      <c r="K189" s="66">
        <f>-100+J189*100/F189</f>
        <v>-6.458028820418406</v>
      </c>
      <c r="L189" s="67">
        <v>9208.667840918133</v>
      </c>
      <c r="M189" s="66">
        <f>-100+L189*100/G189</f>
        <v>-24.753490432112002</v>
      </c>
      <c r="N189" s="68">
        <f>+L189*100/J189</f>
        <v>20.986662298646138</v>
      </c>
      <c r="O189" s="69">
        <f>+N189-I189</f>
        <v>-5.102554012438205</v>
      </c>
      <c r="P189" s="82"/>
      <c r="Q189" s="56"/>
    </row>
    <row r="190" spans="1:17" ht="12.75">
      <c r="A190" s="58"/>
      <c r="B190" s="48"/>
      <c r="C190" s="48"/>
      <c r="D190" s="49"/>
      <c r="E190" s="50"/>
      <c r="F190" s="45"/>
      <c r="G190" s="45"/>
      <c r="H190" s="51"/>
      <c r="I190" s="52"/>
      <c r="J190" s="53"/>
      <c r="K190" s="54"/>
      <c r="L190" s="53"/>
      <c r="M190" s="54"/>
      <c r="N190" s="51"/>
      <c r="O190" s="52"/>
      <c r="Q190" s="56"/>
    </row>
    <row r="191" spans="1:17" ht="12.75">
      <c r="A191" s="70"/>
      <c r="B191" s="102" t="s">
        <v>18</v>
      </c>
      <c r="C191" s="103"/>
      <c r="D191" s="49"/>
      <c r="E191" s="50"/>
      <c r="F191" s="45"/>
      <c r="G191" s="45"/>
      <c r="H191" s="51"/>
      <c r="I191" s="52"/>
      <c r="J191" s="53"/>
      <c r="K191" s="54"/>
      <c r="L191" s="53"/>
      <c r="M191" s="54"/>
      <c r="N191" s="51"/>
      <c r="O191" s="52"/>
      <c r="Q191" s="56"/>
    </row>
    <row r="192" spans="1:17" ht="12.75" customHeight="1">
      <c r="A192" s="58" t="s">
        <v>29</v>
      </c>
      <c r="B192" s="48" t="s">
        <v>20</v>
      </c>
      <c r="C192" s="48"/>
      <c r="D192" s="49">
        <v>275</v>
      </c>
      <c r="E192" s="50">
        <v>14.4</v>
      </c>
      <c r="F192" s="45">
        <v>34615</v>
      </c>
      <c r="G192" s="51"/>
      <c r="H192" s="51"/>
      <c r="I192" s="52"/>
      <c r="J192" s="53">
        <f>+F192+L192</f>
        <v>37139.14275393939</v>
      </c>
      <c r="K192" s="54">
        <f>-100+J192*100/F192</f>
        <v>7.292048978591339</v>
      </c>
      <c r="L192" s="53">
        <v>2524.1427539393935</v>
      </c>
      <c r="M192" s="54"/>
      <c r="N192" s="51">
        <f>+L192*100/J192</f>
        <v>6.796448616659723</v>
      </c>
      <c r="O192" s="52">
        <f>+N192-I192</f>
        <v>6.796448616659723</v>
      </c>
      <c r="Q192" s="56"/>
    </row>
    <row r="193" spans="1:17" ht="12.75">
      <c r="A193" s="58"/>
      <c r="B193" s="48" t="s">
        <v>21</v>
      </c>
      <c r="C193" s="48"/>
      <c r="D193" s="49">
        <v>684</v>
      </c>
      <c r="E193" s="50">
        <v>7.7</v>
      </c>
      <c r="F193" s="45">
        <v>68631</v>
      </c>
      <c r="G193" s="51"/>
      <c r="H193" s="51"/>
      <c r="I193" s="52"/>
      <c r="J193" s="53">
        <f>+F193+L193</f>
        <v>69169.53692157818</v>
      </c>
      <c r="K193" s="54">
        <f>-100+J193*100/F193</f>
        <v>0.7846846491791979</v>
      </c>
      <c r="L193" s="53">
        <v>538.5369215781783</v>
      </c>
      <c r="M193" s="54"/>
      <c r="N193" s="51">
        <f>+L193*100/J193</f>
        <v>0.778575288408756</v>
      </c>
      <c r="O193" s="52">
        <f>+N193-I193</f>
        <v>0.778575288408756</v>
      </c>
      <c r="Q193" s="56"/>
    </row>
    <row r="194" spans="1:17" ht="12.75">
      <c r="A194" s="58"/>
      <c r="B194" s="48" t="s">
        <v>22</v>
      </c>
      <c r="C194" s="48"/>
      <c r="D194" s="49">
        <v>1630</v>
      </c>
      <c r="E194" s="50">
        <v>11.8</v>
      </c>
      <c r="F194" s="45">
        <v>65285</v>
      </c>
      <c r="G194" s="51"/>
      <c r="H194" s="51"/>
      <c r="I194" s="52"/>
      <c r="J194" s="53">
        <f>+F194+L194</f>
        <v>67908.55063859362</v>
      </c>
      <c r="K194" s="54">
        <f>-100+J194*100/F194</f>
        <v>4.018611685063377</v>
      </c>
      <c r="L194" s="53">
        <v>2623.5506385936214</v>
      </c>
      <c r="M194" s="54"/>
      <c r="N194" s="51">
        <f>+L194*100/J194</f>
        <v>3.863358316327564</v>
      </c>
      <c r="O194" s="52">
        <f>+N194-I194</f>
        <v>3.863358316327564</v>
      </c>
      <c r="Q194" s="56"/>
    </row>
    <row r="195" spans="1:17" ht="12.75">
      <c r="A195" s="58"/>
      <c r="B195" s="48" t="s">
        <v>23</v>
      </c>
      <c r="C195" s="48"/>
      <c r="D195" s="49">
        <v>159</v>
      </c>
      <c r="E195" s="50">
        <v>69.3</v>
      </c>
      <c r="F195" s="45">
        <v>48741</v>
      </c>
      <c r="G195" s="51"/>
      <c r="H195" s="51"/>
      <c r="I195" s="52"/>
      <c r="J195" s="53">
        <f>+F195+L195</f>
        <v>56982.742598739496</v>
      </c>
      <c r="K195" s="54">
        <f>-100+J195*100/F195</f>
        <v>16.90926037368847</v>
      </c>
      <c r="L195" s="53">
        <v>8241.742598739494</v>
      </c>
      <c r="M195" s="54"/>
      <c r="N195" s="51">
        <f>+L195*100/J195</f>
        <v>14.463576554705543</v>
      </c>
      <c r="O195" s="52">
        <f>+N195-I195</f>
        <v>14.463576554705543</v>
      </c>
      <c r="Q195" s="56"/>
    </row>
    <row r="196" spans="1:17" ht="12.75">
      <c r="A196" s="58"/>
      <c r="B196" s="48" t="s">
        <v>24</v>
      </c>
      <c r="C196" s="48"/>
      <c r="D196" s="49">
        <v>69</v>
      </c>
      <c r="E196" s="50">
        <v>6.59</v>
      </c>
      <c r="F196" s="45">
        <v>67900</v>
      </c>
      <c r="G196" s="51"/>
      <c r="H196" s="51"/>
      <c r="I196" s="52"/>
      <c r="J196" s="53">
        <f>+F196+L196</f>
        <v>68701.39582125604</v>
      </c>
      <c r="K196" s="54">
        <f>-100+J196*100/F196</f>
        <v>1.1802589414669171</v>
      </c>
      <c r="L196" s="53">
        <v>801.3958212560385</v>
      </c>
      <c r="M196" s="54"/>
      <c r="N196" s="51">
        <f>+L196*100/J196</f>
        <v>1.1664913233219762</v>
      </c>
      <c r="O196" s="52">
        <f>+N196-I196</f>
        <v>1.1664913233219762</v>
      </c>
      <c r="Q196" s="56"/>
    </row>
    <row r="197" spans="1:17" ht="12.75">
      <c r="A197" s="58"/>
      <c r="B197" s="48" t="s">
        <v>25</v>
      </c>
      <c r="C197" s="48"/>
      <c r="D197" s="49">
        <v>158</v>
      </c>
      <c r="E197" s="50">
        <v>11.09</v>
      </c>
      <c r="F197" s="45">
        <v>44502</v>
      </c>
      <c r="G197" s="51"/>
      <c r="H197" s="51"/>
      <c r="I197" s="52"/>
      <c r="J197" s="53">
        <f>+F197+L197</f>
        <v>46495.02202325581</v>
      </c>
      <c r="K197" s="54">
        <f>-100+J197*100/F197</f>
        <v>4.478499894961615</v>
      </c>
      <c r="L197" s="53">
        <v>1993.0220232558138</v>
      </c>
      <c r="M197" s="54"/>
      <c r="N197" s="51">
        <f>+L197*100/J197</f>
        <v>4.286527754001163</v>
      </c>
      <c r="O197" s="52">
        <f>+N197-I197</f>
        <v>4.286527754001163</v>
      </c>
      <c r="Q197" s="56"/>
    </row>
    <row r="198" spans="1:17" ht="12.75">
      <c r="A198" s="58"/>
      <c r="B198" s="48" t="s">
        <v>26</v>
      </c>
      <c r="C198" s="48"/>
      <c r="D198" s="49">
        <v>10</v>
      </c>
      <c r="E198" s="50">
        <v>12.22</v>
      </c>
      <c r="F198" s="45">
        <v>13014</v>
      </c>
      <c r="G198" s="45"/>
      <c r="H198" s="51"/>
      <c r="I198" s="52"/>
      <c r="J198" s="53">
        <f>+F198+L198</f>
        <v>14238.638327777779</v>
      </c>
      <c r="K198" s="54">
        <f>-100+J198*100/F198</f>
        <v>9.410160809726293</v>
      </c>
      <c r="L198" s="72">
        <v>1224.6383277777777</v>
      </c>
      <c r="M198" s="97"/>
      <c r="N198" s="51">
        <f>+L198*100/J198</f>
        <v>8.600810692611411</v>
      </c>
      <c r="O198" s="52">
        <f>+N198-I198</f>
        <v>8.600810692611411</v>
      </c>
      <c r="Q198" s="56"/>
    </row>
    <row r="199" spans="1:17" ht="12.75">
      <c r="A199" s="58"/>
      <c r="B199" s="48" t="s">
        <v>27</v>
      </c>
      <c r="C199" s="48"/>
      <c r="D199" s="49">
        <v>48</v>
      </c>
      <c r="E199" s="50">
        <v>15.99</v>
      </c>
      <c r="F199" s="45">
        <v>19361</v>
      </c>
      <c r="G199" s="45"/>
      <c r="H199" s="51"/>
      <c r="I199" s="52"/>
      <c r="J199" s="53">
        <f>+F199+L199</f>
        <v>20279.876652777777</v>
      </c>
      <c r="K199" s="54">
        <f>-100+J199*100/F199</f>
        <v>4.7460185567779405</v>
      </c>
      <c r="L199" s="53">
        <v>918.8766527777778</v>
      </c>
      <c r="M199" s="54"/>
      <c r="N199" s="51">
        <f>+L199*100/J199</f>
        <v>4.530977522745028</v>
      </c>
      <c r="O199" s="52">
        <f>+N199-I199</f>
        <v>4.530977522745028</v>
      </c>
      <c r="Q199" s="56"/>
    </row>
    <row r="200" spans="1:17" ht="12.75">
      <c r="A200" s="76"/>
      <c r="B200" s="101"/>
      <c r="C200" s="84" t="s">
        <v>28</v>
      </c>
      <c r="D200" s="61">
        <v>3033</v>
      </c>
      <c r="E200" s="77">
        <v>14.05</v>
      </c>
      <c r="F200" s="78">
        <v>60474</v>
      </c>
      <c r="G200" s="78"/>
      <c r="H200" s="68"/>
      <c r="I200" s="69"/>
      <c r="J200" s="63">
        <f>+F200+L200</f>
        <v>62806.96056041945</v>
      </c>
      <c r="K200" s="66">
        <f>-100+J200*100/F200</f>
        <v>3.857791051393079</v>
      </c>
      <c r="L200" s="67">
        <v>2332.960560419448</v>
      </c>
      <c r="M200" s="66"/>
      <c r="N200" s="68">
        <f>+L200*100/J200</f>
        <v>3.714493647842059</v>
      </c>
      <c r="O200" s="69">
        <f>+N200-I200</f>
        <v>3.714493647842059</v>
      </c>
      <c r="Q200" s="56"/>
    </row>
    <row r="201" spans="1:17" ht="12.75">
      <c r="A201" s="58"/>
      <c r="B201" s="48"/>
      <c r="C201" s="48"/>
      <c r="D201" s="49"/>
      <c r="E201" s="50"/>
      <c r="F201" s="45"/>
      <c r="G201" s="45"/>
      <c r="H201" s="51"/>
      <c r="I201" s="52"/>
      <c r="J201" s="53"/>
      <c r="K201" s="54"/>
      <c r="L201" s="53"/>
      <c r="M201" s="54"/>
      <c r="N201" s="51"/>
      <c r="O201" s="52"/>
      <c r="Q201" s="56"/>
    </row>
    <row r="202" spans="1:17" ht="12.75">
      <c r="A202" s="70"/>
      <c r="B202" s="102" t="s">
        <v>18</v>
      </c>
      <c r="C202" s="103"/>
      <c r="D202" s="49"/>
      <c r="E202" s="80"/>
      <c r="F202" s="45"/>
      <c r="G202" s="45"/>
      <c r="H202" s="81"/>
      <c r="I202" s="46"/>
      <c r="J202" s="53"/>
      <c r="K202" s="54"/>
      <c r="L202" s="53"/>
      <c r="M202" s="54"/>
      <c r="N202" s="51"/>
      <c r="O202" s="52"/>
      <c r="Q202" s="56"/>
    </row>
    <row r="203" spans="1:17" ht="12.75" customHeight="1">
      <c r="A203" s="58" t="s">
        <v>31</v>
      </c>
      <c r="B203" s="48" t="s">
        <v>20</v>
      </c>
      <c r="C203" s="48"/>
      <c r="D203" s="49">
        <v>3070</v>
      </c>
      <c r="E203" s="50">
        <v>43.64</v>
      </c>
      <c r="F203" s="45">
        <v>32355</v>
      </c>
      <c r="G203" s="45">
        <v>16532</v>
      </c>
      <c r="H203" s="51">
        <v>378.9</v>
      </c>
      <c r="I203" s="52">
        <v>51.1</v>
      </c>
      <c r="J203" s="53">
        <f>+F203-G203+L203</f>
        <v>26023.13638388883</v>
      </c>
      <c r="K203" s="54">
        <f>-100+J203*100/F203</f>
        <v>-19.56996945174214</v>
      </c>
      <c r="L203" s="53">
        <v>10200.136383888828</v>
      </c>
      <c r="M203" s="54">
        <f>-100+L203*100/G203</f>
        <v>-38.3006509563947</v>
      </c>
      <c r="N203" s="51">
        <f>+L203*100/J203</f>
        <v>39.196414426832234</v>
      </c>
      <c r="O203" s="52">
        <f>+N203-I203</f>
        <v>-11.903585573167767</v>
      </c>
      <c r="Q203" s="56"/>
    </row>
    <row r="204" spans="1:17" ht="12.75">
      <c r="A204" s="58"/>
      <c r="B204" s="48" t="s">
        <v>21</v>
      </c>
      <c r="C204" s="48"/>
      <c r="D204" s="49">
        <v>819</v>
      </c>
      <c r="E204" s="50">
        <v>8.7</v>
      </c>
      <c r="F204" s="45">
        <v>69586</v>
      </c>
      <c r="G204" s="45">
        <v>480</v>
      </c>
      <c r="H204" s="51">
        <v>55.2</v>
      </c>
      <c r="I204" s="52">
        <v>0.7</v>
      </c>
      <c r="J204" s="53">
        <f>+F204-G204+L204</f>
        <v>71239</v>
      </c>
      <c r="K204" s="97">
        <f>-100+J204*100/F204</f>
        <v>2.375477825999482</v>
      </c>
      <c r="L204" s="53">
        <v>2133</v>
      </c>
      <c r="M204" s="97">
        <f>-100+L204*100/G204</f>
        <v>344.375</v>
      </c>
      <c r="N204" s="51">
        <f>+L204*100/J204</f>
        <v>2.99414646471736</v>
      </c>
      <c r="O204" s="52">
        <f>+N204-I204</f>
        <v>2.29414646471736</v>
      </c>
      <c r="Q204" s="56"/>
    </row>
    <row r="205" spans="1:17" ht="12.75">
      <c r="A205" s="58"/>
      <c r="B205" s="48" t="s">
        <v>22</v>
      </c>
      <c r="C205" s="48"/>
      <c r="D205" s="49">
        <v>3755</v>
      </c>
      <c r="E205" s="50">
        <v>17.92</v>
      </c>
      <c r="F205" s="45">
        <v>48671</v>
      </c>
      <c r="G205" s="45">
        <v>2786</v>
      </c>
      <c r="H205" s="51">
        <v>155.5</v>
      </c>
      <c r="I205" s="52">
        <v>5.7</v>
      </c>
      <c r="J205" s="53">
        <f>+F205-G205+L205</f>
        <v>49911.61452025823</v>
      </c>
      <c r="K205" s="97">
        <f>-100+J205*100/F205</f>
        <v>2.548980954281248</v>
      </c>
      <c r="L205" s="53">
        <v>4026.614520258229</v>
      </c>
      <c r="M205" s="97">
        <f>-100+L205*100/G205</f>
        <v>44.53031300280793</v>
      </c>
      <c r="N205" s="51">
        <f>+L205*100/J205</f>
        <v>8.067490020031107</v>
      </c>
      <c r="O205" s="52">
        <f>+N205-I205</f>
        <v>2.3674900200311066</v>
      </c>
      <c r="Q205" s="56"/>
    </row>
    <row r="206" spans="1:17" ht="12.75">
      <c r="A206" s="58"/>
      <c r="B206" s="48" t="s">
        <v>23</v>
      </c>
      <c r="C206" s="48"/>
      <c r="D206" s="49">
        <v>2506</v>
      </c>
      <c r="E206" s="50">
        <v>58.9</v>
      </c>
      <c r="F206" s="45">
        <v>63797</v>
      </c>
      <c r="G206" s="45">
        <v>12822</v>
      </c>
      <c r="H206" s="51">
        <v>217.80923630538837</v>
      </c>
      <c r="I206" s="52">
        <v>20.09887076049806</v>
      </c>
      <c r="J206" s="53">
        <f>+F206-G206+L206</f>
        <v>62489</v>
      </c>
      <c r="K206" s="97">
        <f>-100+J206*100/F206</f>
        <v>-2.0502531466996885</v>
      </c>
      <c r="L206" s="53">
        <v>11514</v>
      </c>
      <c r="M206" s="97">
        <f>-100+L206*100/G206</f>
        <v>-10.201216658867565</v>
      </c>
      <c r="N206" s="51">
        <f>+L206*100/J206</f>
        <v>18.425642913152714</v>
      </c>
      <c r="O206" s="52">
        <f>+N206-I206</f>
        <v>-1.6732278473453448</v>
      </c>
      <c r="Q206" s="56"/>
    </row>
    <row r="207" spans="1:17" ht="12.75">
      <c r="A207" s="58"/>
      <c r="B207" s="48" t="s">
        <v>24</v>
      </c>
      <c r="C207" s="48"/>
      <c r="D207" s="49">
        <v>319</v>
      </c>
      <c r="E207" s="50">
        <v>27.87</v>
      </c>
      <c r="F207" s="45">
        <v>170274</v>
      </c>
      <c r="G207" s="45">
        <v>8538</v>
      </c>
      <c r="H207" s="51">
        <v>306.37098859753723</v>
      </c>
      <c r="I207" s="52">
        <v>5.014365837209785</v>
      </c>
      <c r="J207" s="53">
        <f>+F207-G207+L207</f>
        <v>169861</v>
      </c>
      <c r="K207" s="97">
        <f>-100+J207*100/F207</f>
        <v>-0.24255024255023727</v>
      </c>
      <c r="L207" s="53">
        <v>8125</v>
      </c>
      <c r="M207" s="97">
        <f>-100+L207*100/G207</f>
        <v>-4.837198407121107</v>
      </c>
      <c r="N207" s="51">
        <f>+L207*100/J207</f>
        <v>4.783322834552958</v>
      </c>
      <c r="O207" s="52">
        <f>+N207-I207</f>
        <v>-0.23104300265682642</v>
      </c>
      <c r="Q207" s="56"/>
    </row>
    <row r="208" spans="1:17" ht="12.75">
      <c r="A208" s="58"/>
      <c r="B208" s="48" t="s">
        <v>25</v>
      </c>
      <c r="C208" s="48"/>
      <c r="D208" s="49">
        <v>1036</v>
      </c>
      <c r="E208" s="50">
        <v>28.81</v>
      </c>
      <c r="F208" s="45">
        <v>28431</v>
      </c>
      <c r="G208" s="45">
        <v>6587</v>
      </c>
      <c r="H208" s="51">
        <v>228.65969366226363</v>
      </c>
      <c r="I208" s="52">
        <v>23.16875535647999</v>
      </c>
      <c r="J208" s="53">
        <f>+F208-G208+L208</f>
        <v>28182.408965250965</v>
      </c>
      <c r="K208" s="97">
        <f>-100+J208*100/F208</f>
        <v>-0.8743661311562505</v>
      </c>
      <c r="L208" s="53">
        <v>6338.4089652509665</v>
      </c>
      <c r="M208" s="97">
        <f>-100+L208*100/G208</f>
        <v>-3.7739643957648923</v>
      </c>
      <c r="N208" s="51">
        <f>+L208*100/J208</f>
        <v>22.490657108362356</v>
      </c>
      <c r="O208" s="52">
        <f>+N208-I208</f>
        <v>-0.6780982481176352</v>
      </c>
      <c r="Q208" s="56"/>
    </row>
    <row r="209" spans="1:17" ht="12.75">
      <c r="A209" s="58"/>
      <c r="B209" s="48" t="s">
        <v>26</v>
      </c>
      <c r="C209" s="48"/>
      <c r="D209" s="49">
        <v>204</v>
      </c>
      <c r="E209" s="50">
        <v>44.06</v>
      </c>
      <c r="F209" s="45">
        <v>50406</v>
      </c>
      <c r="G209" s="45">
        <v>11569</v>
      </c>
      <c r="H209" s="51">
        <v>270.85575750938983</v>
      </c>
      <c r="I209" s="52">
        <v>23.12949056185896</v>
      </c>
      <c r="J209" s="53">
        <f>+F209-G209+L209</f>
        <v>48649</v>
      </c>
      <c r="K209" s="97">
        <f>-100+J209*100/F209</f>
        <v>-3.4856961472840595</v>
      </c>
      <c r="L209" s="53">
        <v>9812</v>
      </c>
      <c r="M209" s="97">
        <f>-100+L209*100/G209</f>
        <v>-15.187138041317311</v>
      </c>
      <c r="N209" s="51">
        <f>+L209*100/J209</f>
        <v>20.168965446360666</v>
      </c>
      <c r="O209" s="52">
        <f>+N209-I209</f>
        <v>-2.960525115498296</v>
      </c>
      <c r="Q209" s="56"/>
    </row>
    <row r="210" spans="1:17" ht="12.75">
      <c r="A210" s="58"/>
      <c r="B210" s="48" t="s">
        <v>27</v>
      </c>
      <c r="C210" s="48"/>
      <c r="D210" s="49">
        <v>722</v>
      </c>
      <c r="E210" s="50">
        <v>48.04</v>
      </c>
      <c r="F210" s="45">
        <v>43363</v>
      </c>
      <c r="G210" s="45">
        <v>12939</v>
      </c>
      <c r="H210" s="51">
        <v>269.31107989745084</v>
      </c>
      <c r="I210" s="52">
        <v>29.83889246935894</v>
      </c>
      <c r="J210" s="53">
        <f>+F210-G210+L210</f>
        <v>41137</v>
      </c>
      <c r="K210" s="97">
        <f>-100+J210*100/F210</f>
        <v>-5.133408666374564</v>
      </c>
      <c r="L210" s="53">
        <v>10713</v>
      </c>
      <c r="M210" s="97">
        <f>-100+L210*100/G210</f>
        <v>-17.203802457686066</v>
      </c>
      <c r="N210" s="51">
        <f>+L210*100/J210</f>
        <v>26.04224907018013</v>
      </c>
      <c r="O210" s="52">
        <f>+N210-I210</f>
        <v>-3.7966433991788087</v>
      </c>
      <c r="Q210" s="56"/>
    </row>
    <row r="211" spans="1:17" ht="12.75">
      <c r="A211" s="104"/>
      <c r="B211" s="105"/>
      <c r="C211" s="106" t="s">
        <v>28</v>
      </c>
      <c r="D211" s="107">
        <v>12431</v>
      </c>
      <c r="E211" s="108">
        <v>35.26</v>
      </c>
      <c r="F211" s="109">
        <v>50218</v>
      </c>
      <c r="G211" s="109">
        <v>9252</v>
      </c>
      <c r="H211" s="110">
        <v>262.38639788962496</v>
      </c>
      <c r="I211" s="111">
        <v>18.423837449817842</v>
      </c>
      <c r="J211" s="112">
        <f>+F211-G211+L211</f>
        <v>48683</v>
      </c>
      <c r="K211" s="113">
        <f>-100+J211*100/F211</f>
        <v>-3.056672906129279</v>
      </c>
      <c r="L211" s="114">
        <v>7717</v>
      </c>
      <c r="M211" s="113">
        <f>-100+L211*100/G211</f>
        <v>-16.591007349762208</v>
      </c>
      <c r="N211" s="110">
        <f>+L211*100/J211</f>
        <v>15.851529281268615</v>
      </c>
      <c r="O211" s="111">
        <f>+N211-I211</f>
        <v>-2.5723081685492275</v>
      </c>
      <c r="Q211" s="56"/>
    </row>
    <row r="212" spans="1:17" ht="12.75">
      <c r="A212" s="115" t="s">
        <v>36</v>
      </c>
      <c r="J212" s="7"/>
      <c r="K212" s="7"/>
      <c r="Q212" s="56"/>
    </row>
    <row r="213" spans="10:17" ht="12.75">
      <c r="J213" s="7"/>
      <c r="K213" s="7"/>
      <c r="Q213" s="56"/>
    </row>
    <row r="214" spans="10:17" ht="12.75">
      <c r="J214" s="7"/>
      <c r="K214" s="116"/>
      <c r="Q214" s="56"/>
    </row>
    <row r="215" spans="10:17" ht="12.75">
      <c r="J215" s="117"/>
      <c r="K215" s="7"/>
      <c r="N215" s="74"/>
      <c r="Q215" s="56"/>
    </row>
    <row r="216" spans="10:17" ht="12.75">
      <c r="J216" s="7"/>
      <c r="K216" s="7"/>
      <c r="Q216" s="56"/>
    </row>
    <row r="217" spans="10:17" ht="12.75">
      <c r="J217" s="7"/>
      <c r="K217" s="7"/>
      <c r="L217" s="118"/>
      <c r="Q217" s="56"/>
    </row>
    <row r="218" spans="10:17" ht="12.75">
      <c r="J218" s="117"/>
      <c r="K218" s="7"/>
      <c r="Q218" s="56"/>
    </row>
    <row r="219" spans="10:17" ht="12.75">
      <c r="J219" s="7"/>
      <c r="K219" s="7"/>
      <c r="Q219" s="56"/>
    </row>
    <row r="220" spans="10:17" ht="12.75">
      <c r="J220" s="7"/>
      <c r="K220" s="7"/>
      <c r="Q220" s="56"/>
    </row>
    <row r="221" spans="10:17" ht="12.75">
      <c r="J221" s="7"/>
      <c r="K221" s="7"/>
      <c r="Q221" s="56"/>
    </row>
    <row r="222" spans="10:17" ht="12.75">
      <c r="J222" s="7"/>
      <c r="K222" s="7"/>
      <c r="Q222" s="56"/>
    </row>
    <row r="223" spans="10:17" ht="12.75">
      <c r="J223" s="7"/>
      <c r="K223" s="7"/>
      <c r="Q223" s="56"/>
    </row>
    <row r="224" spans="10:17" ht="12.75">
      <c r="J224" s="7"/>
      <c r="K224" s="7"/>
      <c r="Q224" s="56"/>
    </row>
    <row r="225" spans="10:17" ht="12.75">
      <c r="J225" s="7"/>
      <c r="K225" s="7"/>
      <c r="Q225" s="56"/>
    </row>
    <row r="226" spans="10:17" ht="12.75">
      <c r="J226" s="7"/>
      <c r="K226" s="7"/>
      <c r="Q226" s="56"/>
    </row>
    <row r="227" spans="10:17" ht="12.75">
      <c r="J227" s="7"/>
      <c r="K227" s="7"/>
      <c r="Q227" s="56"/>
    </row>
    <row r="228" spans="10:17" ht="12.75">
      <c r="J228" s="7"/>
      <c r="K228" s="7"/>
      <c r="Q228" s="56"/>
    </row>
    <row r="229" spans="10:17" ht="12.75">
      <c r="J229" s="7"/>
      <c r="K229" s="7"/>
      <c r="Q229" s="56"/>
    </row>
    <row r="230" spans="10:17" ht="12.75">
      <c r="J230" s="7"/>
      <c r="K230" s="7"/>
      <c r="Q230" s="56"/>
    </row>
    <row r="231" spans="10:17" ht="12.75">
      <c r="J231" s="7"/>
      <c r="K231" s="7"/>
      <c r="Q231" s="56"/>
    </row>
    <row r="232" spans="10:17" ht="12.75">
      <c r="J232" s="7"/>
      <c r="K232" s="7"/>
      <c r="Q232" s="56"/>
    </row>
    <row r="233" spans="10:17" ht="12.75">
      <c r="J233" s="7"/>
      <c r="K233" s="7"/>
      <c r="Q233" s="56"/>
    </row>
    <row r="234" spans="10:17" ht="12.75">
      <c r="J234" s="7"/>
      <c r="K234" s="7"/>
      <c r="Q234" s="56"/>
    </row>
    <row r="235" spans="10:17" ht="12.75">
      <c r="J235" s="7"/>
      <c r="K235" s="7"/>
      <c r="Q235" s="56"/>
    </row>
    <row r="236" spans="10:17" ht="12.75">
      <c r="J236" s="7"/>
      <c r="K236" s="7"/>
      <c r="Q236" s="56"/>
    </row>
    <row r="237" spans="10:17" ht="12.75">
      <c r="J237" s="7"/>
      <c r="K237" s="7"/>
      <c r="Q237" s="56"/>
    </row>
    <row r="238" spans="10:17" ht="12.75">
      <c r="J238" s="7"/>
      <c r="K238" s="7"/>
      <c r="Q238" s="56"/>
    </row>
    <row r="239" spans="10:17" ht="12.75">
      <c r="J239" s="7"/>
      <c r="K239" s="7"/>
      <c r="Q239" s="56"/>
    </row>
    <row r="240" spans="10:17" ht="12.75">
      <c r="J240" s="7"/>
      <c r="K240" s="7"/>
      <c r="Q240" s="56"/>
    </row>
    <row r="241" spans="10:17" ht="12.75">
      <c r="J241" s="7"/>
      <c r="K241" s="7"/>
      <c r="Q241" s="56"/>
    </row>
    <row r="242" spans="10:17" ht="12.75">
      <c r="J242" s="7"/>
      <c r="K242" s="7"/>
      <c r="Q242" s="56"/>
    </row>
    <row r="243" spans="10:17" ht="12.75">
      <c r="J243" s="7"/>
      <c r="K243" s="7"/>
      <c r="Q243" s="56"/>
    </row>
    <row r="244" spans="10:17" ht="12.75">
      <c r="J244" s="7"/>
      <c r="K244" s="7"/>
      <c r="Q244" s="56"/>
    </row>
    <row r="245" spans="10:17" ht="12.75">
      <c r="J245" s="7"/>
      <c r="K245" s="7"/>
      <c r="Q245" s="56"/>
    </row>
    <row r="246" spans="10:17" ht="12.75">
      <c r="J246" s="7"/>
      <c r="K246" s="7"/>
      <c r="Q246" s="56"/>
    </row>
    <row r="247" spans="10:17" ht="12.75">
      <c r="J247" s="7"/>
      <c r="K247" s="7"/>
      <c r="Q247" s="56"/>
    </row>
    <row r="248" spans="10:11" ht="12.75">
      <c r="J248" s="7"/>
      <c r="K248" s="7"/>
    </row>
    <row r="249" spans="10:11" ht="12.75">
      <c r="J249" s="7"/>
      <c r="K249" s="7"/>
    </row>
    <row r="250" spans="10:11" ht="12.75">
      <c r="J250" s="7"/>
      <c r="K250" s="7"/>
    </row>
    <row r="251" spans="10:11" ht="12.75">
      <c r="J251" s="7"/>
      <c r="K251" s="7"/>
    </row>
    <row r="252" spans="10:11" ht="12.75">
      <c r="J252" s="7"/>
      <c r="K252" s="7"/>
    </row>
    <row r="253" spans="10:11" ht="12.75">
      <c r="J253" s="7"/>
      <c r="K253" s="7"/>
    </row>
    <row r="254" spans="10:11" ht="12.75">
      <c r="J254" s="7"/>
      <c r="K254" s="7"/>
    </row>
    <row r="255" spans="10:11" ht="12.75">
      <c r="J255" s="7"/>
      <c r="K255" s="7"/>
    </row>
    <row r="256" spans="10:11" ht="12.75">
      <c r="J256" s="7"/>
      <c r="K256" s="7"/>
    </row>
    <row r="257" spans="10:11" ht="12.75">
      <c r="J257" s="7"/>
      <c r="K257" s="7"/>
    </row>
    <row r="258" spans="10:11" ht="12.75">
      <c r="J258" s="7"/>
      <c r="K258" s="7"/>
    </row>
    <row r="259" spans="10:11" ht="12.75">
      <c r="J259" s="7"/>
      <c r="K259" s="7"/>
    </row>
    <row r="260" spans="10:11" ht="12.75">
      <c r="J260" s="7"/>
      <c r="K260" s="7"/>
    </row>
    <row r="261" spans="10:11" ht="12.75">
      <c r="J261" s="7"/>
      <c r="K261" s="7"/>
    </row>
    <row r="262" spans="10:11" ht="12.75">
      <c r="J262" s="7"/>
      <c r="K262" s="7"/>
    </row>
    <row r="263" spans="10:11" ht="12.75">
      <c r="J263" s="7"/>
      <c r="K263" s="7"/>
    </row>
    <row r="264" spans="10:11" ht="12.75">
      <c r="J264" s="7"/>
      <c r="K264" s="7"/>
    </row>
    <row r="265" spans="10:11" ht="12.75">
      <c r="J265" s="7"/>
      <c r="K265" s="7"/>
    </row>
    <row r="266" spans="10:11" ht="12.75">
      <c r="J266" s="7"/>
      <c r="K266" s="7"/>
    </row>
    <row r="267" spans="10:11" ht="12.75">
      <c r="J267" s="7"/>
      <c r="K267" s="7"/>
    </row>
    <row r="268" spans="10:11" ht="12.75">
      <c r="J268" s="7"/>
      <c r="K268" s="7"/>
    </row>
    <row r="269" spans="10:11" ht="12.75">
      <c r="J269" s="7"/>
      <c r="K269" s="7"/>
    </row>
    <row r="270" spans="10:11" ht="12.75">
      <c r="J270" s="7"/>
      <c r="K270" s="7"/>
    </row>
    <row r="271" spans="10:11" ht="12.75">
      <c r="J271" s="7"/>
      <c r="K271" s="7"/>
    </row>
    <row r="272" spans="10:11" ht="12.75">
      <c r="J272" s="7"/>
      <c r="K272" s="7"/>
    </row>
    <row r="273" spans="10:11" ht="12.75">
      <c r="J273" s="7"/>
      <c r="K273" s="7"/>
    </row>
    <row r="274" spans="10:11" ht="12.75">
      <c r="J274" s="7"/>
      <c r="K274" s="7"/>
    </row>
    <row r="275" spans="10:11" ht="12.75">
      <c r="J275" s="7"/>
      <c r="K275" s="7"/>
    </row>
    <row r="276" spans="10:11" ht="12.75">
      <c r="J276" s="7"/>
      <c r="K276" s="7"/>
    </row>
    <row r="277" spans="10:11" ht="12.75">
      <c r="J277" s="7"/>
      <c r="K277" s="7"/>
    </row>
    <row r="278" spans="10:11" ht="12.75">
      <c r="J278" s="7"/>
      <c r="K278" s="7"/>
    </row>
    <row r="279" spans="10:11" ht="12.75">
      <c r="J279" s="7"/>
      <c r="K279" s="7"/>
    </row>
    <row r="280" spans="10:11" ht="12.75">
      <c r="J280" s="7"/>
      <c r="K280" s="7"/>
    </row>
    <row r="281" spans="10:11" ht="12.75">
      <c r="J281" s="7"/>
      <c r="K281" s="7"/>
    </row>
    <row r="282" spans="10:11" ht="12.75">
      <c r="J282" s="7"/>
      <c r="K282" s="7"/>
    </row>
    <row r="283" spans="10:11" ht="12.75">
      <c r="J283" s="7"/>
      <c r="K283" s="7"/>
    </row>
    <row r="284" spans="10:11" ht="12.75">
      <c r="J284" s="7"/>
      <c r="K284" s="7"/>
    </row>
    <row r="285" spans="10:11" ht="12.75">
      <c r="J285" s="7"/>
      <c r="K285" s="7"/>
    </row>
    <row r="286" spans="10:11" ht="12.75">
      <c r="J286" s="7"/>
      <c r="K286" s="7"/>
    </row>
    <row r="287" spans="10:11" ht="12.75">
      <c r="J287" s="7"/>
      <c r="K287" s="7"/>
    </row>
    <row r="288" spans="10:11" ht="12.75">
      <c r="J288" s="7"/>
      <c r="K288" s="7"/>
    </row>
    <row r="289" spans="10:11" ht="12.75">
      <c r="J289" s="7"/>
      <c r="K289" s="7"/>
    </row>
    <row r="290" spans="10:11" ht="12.75">
      <c r="J290" s="7"/>
      <c r="K290" s="7"/>
    </row>
    <row r="291" spans="10:11" ht="12.75">
      <c r="J291" s="7"/>
      <c r="K291" s="7"/>
    </row>
    <row r="292" spans="10:11" ht="12.75">
      <c r="J292" s="7"/>
      <c r="K292" s="7"/>
    </row>
    <row r="293" spans="10:11" ht="12.75">
      <c r="J293" s="7"/>
      <c r="K293" s="7"/>
    </row>
    <row r="294" spans="10:11" ht="12.75">
      <c r="J294" s="7"/>
      <c r="K294" s="7"/>
    </row>
    <row r="295" spans="10:11" ht="12.75">
      <c r="J295" s="7"/>
      <c r="K295" s="7"/>
    </row>
    <row r="296" spans="10:11" ht="12.75">
      <c r="J296" s="7"/>
      <c r="K296" s="7"/>
    </row>
    <row r="297" spans="10:11" ht="12.75">
      <c r="J297" s="7"/>
      <c r="K297" s="7"/>
    </row>
    <row r="298" spans="10:11" ht="12.75">
      <c r="J298" s="7"/>
      <c r="K298" s="7"/>
    </row>
    <row r="299" spans="10:11" ht="12.75">
      <c r="J299" s="7"/>
      <c r="K299" s="7"/>
    </row>
    <row r="300" spans="10:11" ht="12.75">
      <c r="J300" s="7"/>
      <c r="K300" s="7"/>
    </row>
    <row r="301" spans="10:11" ht="12.75">
      <c r="J301" s="7"/>
      <c r="K301" s="7"/>
    </row>
    <row r="302" spans="10:11" ht="12.75">
      <c r="J302" s="7"/>
      <c r="K302" s="7"/>
    </row>
    <row r="303" spans="10:11" ht="12.75">
      <c r="J303" s="7"/>
      <c r="K303" s="7"/>
    </row>
    <row r="304" spans="10:11" ht="12.75">
      <c r="J304" s="7"/>
      <c r="K304" s="7"/>
    </row>
    <row r="305" spans="10:11" ht="12.75">
      <c r="J305" s="7"/>
      <c r="K305" s="7"/>
    </row>
    <row r="306" spans="10:11" ht="12.75">
      <c r="J306" s="7"/>
      <c r="K306" s="7"/>
    </row>
    <row r="307" spans="10:11" ht="12.75">
      <c r="J307" s="7"/>
      <c r="K307" s="7"/>
    </row>
    <row r="308" spans="10:11" ht="12.75">
      <c r="J308" s="7"/>
      <c r="K308" s="7"/>
    </row>
    <row r="309" spans="10:11" ht="12.75">
      <c r="J309" s="7"/>
      <c r="K309" s="7"/>
    </row>
    <row r="310" spans="10:11" ht="12.75">
      <c r="J310" s="7"/>
      <c r="K310" s="7"/>
    </row>
    <row r="311" spans="10:11" ht="12.75">
      <c r="J311" s="7"/>
      <c r="K311" s="7"/>
    </row>
    <row r="312" spans="10:11" ht="12.75">
      <c r="J312" s="7"/>
      <c r="K312" s="7"/>
    </row>
    <row r="313" spans="10:11" ht="12.75">
      <c r="J313" s="7"/>
      <c r="K313" s="7"/>
    </row>
    <row r="314" spans="10:11" ht="12.75">
      <c r="J314" s="7"/>
      <c r="K314" s="7"/>
    </row>
    <row r="315" spans="10:11" ht="12.75">
      <c r="J315" s="7"/>
      <c r="K315" s="7"/>
    </row>
    <row r="316" spans="10:11" ht="12.75">
      <c r="J316" s="7"/>
      <c r="K316" s="7"/>
    </row>
    <row r="317" spans="10:11" ht="12.75">
      <c r="J317" s="7"/>
      <c r="K317" s="7"/>
    </row>
    <row r="318" spans="10:11" ht="12.75">
      <c r="J318" s="7"/>
      <c r="K318" s="7"/>
    </row>
    <row r="319" spans="10:11" ht="12.75">
      <c r="J319" s="7"/>
      <c r="K319" s="7"/>
    </row>
    <row r="320" spans="10:11" ht="12.75">
      <c r="J320" s="7"/>
      <c r="K320" s="7"/>
    </row>
    <row r="321" spans="10:11" ht="12.75">
      <c r="J321" s="7"/>
      <c r="K321" s="7"/>
    </row>
    <row r="322" spans="10:11" ht="12.75">
      <c r="J322" s="7"/>
      <c r="K322" s="7"/>
    </row>
    <row r="323" spans="10:11" ht="12.75">
      <c r="J323" s="7"/>
      <c r="K323" s="7"/>
    </row>
    <row r="324" spans="10:11" ht="12.75">
      <c r="J324" s="7"/>
      <c r="K324" s="7"/>
    </row>
    <row r="325" spans="10:11" ht="12.75">
      <c r="J325" s="7"/>
      <c r="K325" s="7"/>
    </row>
    <row r="326" spans="10:11" ht="12.75">
      <c r="J326" s="7"/>
      <c r="K326" s="7"/>
    </row>
    <row r="327" spans="10:11" ht="12.75">
      <c r="J327" s="7"/>
      <c r="K327" s="7"/>
    </row>
    <row r="328" spans="10:11" ht="12.75">
      <c r="J328" s="7"/>
      <c r="K328" s="7"/>
    </row>
    <row r="329" spans="10:11" ht="12.75">
      <c r="J329" s="7"/>
      <c r="K329" s="7"/>
    </row>
    <row r="330" spans="10:11" ht="12.75">
      <c r="J330" s="7"/>
      <c r="K330" s="7"/>
    </row>
    <row r="331" spans="10:11" ht="12.75">
      <c r="J331" s="7"/>
      <c r="K331" s="7"/>
    </row>
    <row r="332" spans="10:11" ht="12.75">
      <c r="J332" s="7"/>
      <c r="K332" s="7"/>
    </row>
    <row r="333" spans="10:11" ht="12.75">
      <c r="J333" s="7"/>
      <c r="K333" s="7"/>
    </row>
    <row r="334" spans="10:11" ht="12.75">
      <c r="J334" s="7"/>
      <c r="K334" s="7"/>
    </row>
    <row r="335" spans="10:11" ht="12.75">
      <c r="J335" s="7"/>
      <c r="K335" s="7"/>
    </row>
    <row r="336" spans="10:11" ht="12.75">
      <c r="J336" s="7"/>
      <c r="K336" s="7"/>
    </row>
    <row r="337" spans="10:11" ht="12.75">
      <c r="J337" s="7"/>
      <c r="K337" s="7"/>
    </row>
    <row r="338" spans="10:11" ht="12.75">
      <c r="J338" s="7"/>
      <c r="K338" s="7"/>
    </row>
    <row r="339" spans="10:11" ht="12.75">
      <c r="J339" s="7"/>
      <c r="K339" s="7"/>
    </row>
    <row r="340" spans="10:11" ht="12.75">
      <c r="J340" s="7"/>
      <c r="K340" s="7"/>
    </row>
  </sheetData>
  <sheetProtection selectLockedCells="1" selectUnlockedCells="1"/>
  <mergeCells count="20">
    <mergeCell ref="D6:I6"/>
    <mergeCell ref="J6:O6"/>
    <mergeCell ref="A11:A18"/>
    <mergeCell ref="A22:A29"/>
    <mergeCell ref="A33:A40"/>
    <mergeCell ref="A45:A52"/>
    <mergeCell ref="A56:A63"/>
    <mergeCell ref="A67:A74"/>
    <mergeCell ref="A79:A86"/>
    <mergeCell ref="A90:A97"/>
    <mergeCell ref="A101:A108"/>
    <mergeCell ref="A113:A120"/>
    <mergeCell ref="A124:A131"/>
    <mergeCell ref="A135:A142"/>
    <mergeCell ref="A147:A154"/>
    <mergeCell ref="A158:A165"/>
    <mergeCell ref="A169:A176"/>
    <mergeCell ref="A181:A188"/>
    <mergeCell ref="A192:A199"/>
    <mergeCell ref="A203:A210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Mitia Mambella</cp:lastModifiedBy>
  <cp:lastPrinted>2012-04-13T13:07:57Z</cp:lastPrinted>
  <dcterms:created xsi:type="dcterms:W3CDTF">2011-10-28T13:54:33Z</dcterms:created>
  <dcterms:modified xsi:type="dcterms:W3CDTF">2012-04-19T09:58:52Z</dcterms:modified>
  <cp:category/>
  <cp:version/>
  <cp:contentType/>
  <cp:contentStatus/>
  <cp:revision>2</cp:revision>
</cp:coreProperties>
</file>